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filterPrivacy="1" codeName="ThisWorkbook"/>
  <xr:revisionPtr revIDLastSave="0" documentId="13_ncr:1_{D1C724B0-8D02-4343-B8F5-50D1B2AF62C7}" xr6:coauthVersionLast="47" xr6:coauthVersionMax="47" xr10:uidLastSave="{00000000-0000-0000-0000-000000000000}"/>
  <bookViews>
    <workbookView xWindow="22932" yWindow="-108" windowWidth="30936" windowHeight="16896" tabRatio="891" xr2:uid="{00000000-000D-0000-FFFF-FFFF00000000}"/>
  </bookViews>
  <sheets>
    <sheet name="Índice" sheetId="324" r:id="rId1"/>
    <sheet name="Siglas" sheetId="252" r:id="rId2"/>
    <sheet name="1.1" sheetId="227" r:id="rId3"/>
    <sheet name="1.2" sheetId="253" r:id="rId4"/>
    <sheet name="1.3" sheetId="259" r:id="rId5"/>
    <sheet name="1.4" sheetId="264" r:id="rId6"/>
    <sheet name="1.5" sheetId="265" r:id="rId7"/>
    <sheet name="1.6" sheetId="260" r:id="rId8"/>
    <sheet name="1.7" sheetId="262" r:id="rId9"/>
    <sheet name="1.8" sheetId="266" r:id="rId10"/>
    <sheet name="1.9" sheetId="267" r:id="rId11"/>
    <sheet name="1.10" sheetId="268" r:id="rId12"/>
    <sheet name="2.1" sheetId="269" r:id="rId13"/>
    <sheet name="2.2" sheetId="270" r:id="rId14"/>
    <sheet name="2.3" sheetId="326" r:id="rId15"/>
    <sheet name="3.1" sheetId="271" r:id="rId16"/>
    <sheet name="3.2" sheetId="272" r:id="rId17"/>
    <sheet name="3.3" sheetId="274" r:id="rId18"/>
    <sheet name="3.4" sheetId="275" r:id="rId19"/>
    <sheet name="3.5" sheetId="276" r:id="rId20"/>
    <sheet name="4.1" sheetId="277" r:id="rId21"/>
    <sheet name="4.2" sheetId="278" r:id="rId22"/>
    <sheet name="4.3" sheetId="283" r:id="rId23"/>
    <sheet name="4.4" sheetId="293" r:id="rId24"/>
    <sheet name="4.5" sheetId="284" r:id="rId25"/>
    <sheet name="4.6" sheetId="285" r:id="rId26"/>
    <sheet name="4.7" sheetId="286" r:id="rId27"/>
    <sheet name="4.8" sheetId="287" r:id="rId28"/>
    <sheet name="4.9" sheetId="288" r:id="rId29"/>
    <sheet name="4.10" sheetId="289" r:id="rId30"/>
    <sheet name="4.11" sheetId="291" r:id="rId31"/>
    <sheet name="4.12" sheetId="290" r:id="rId32"/>
    <sheet name="4.13" sheetId="292" r:id="rId33"/>
    <sheet name="5.1" sheetId="279" r:id="rId34"/>
    <sheet name="5.2" sheetId="280" r:id="rId35"/>
    <sheet name="5.3" sheetId="294" r:id="rId36"/>
    <sheet name="5.4" sheetId="295" r:id="rId37"/>
    <sheet name="5.5" sheetId="296" r:id="rId38"/>
    <sheet name="5.6" sheetId="297" r:id="rId39"/>
    <sheet name="5.7" sheetId="298" r:id="rId40"/>
    <sheet name="5.8" sheetId="299" r:id="rId41"/>
    <sheet name="5.9" sheetId="300" r:id="rId42"/>
    <sheet name="5.10" sheetId="301" r:id="rId43"/>
    <sheet name="5.11" sheetId="302" r:id="rId44"/>
    <sheet name="5.12" sheetId="303" r:id="rId45"/>
    <sheet name="5.13" sheetId="304" r:id="rId46"/>
    <sheet name="5.14" sheetId="305" r:id="rId47"/>
    <sheet name="6.1" sheetId="281" r:id="rId48"/>
    <sheet name="6.2" sheetId="282" r:id="rId49"/>
    <sheet name="6.3" sheetId="306" r:id="rId50"/>
    <sheet name="6.4" sheetId="307" r:id="rId51"/>
    <sheet name="6.5" sheetId="308" r:id="rId52"/>
    <sheet name="6.6" sheetId="310" r:id="rId53"/>
    <sheet name="6.7" sheetId="311" r:id="rId54"/>
    <sheet name="6.8" sheetId="312" r:id="rId55"/>
    <sheet name="6.9" sheetId="313" r:id="rId56"/>
    <sheet name="6.10" sheetId="314" r:id="rId57"/>
    <sheet name="6.11" sheetId="315" r:id="rId58"/>
    <sheet name="6.12" sheetId="316" r:id="rId59"/>
    <sheet name="6.13" sheetId="317" r:id="rId60"/>
    <sheet name="6.14" sheetId="319" r:id="rId61"/>
    <sheet name="6.15" sheetId="320" r:id="rId62"/>
    <sheet name="6.16" sheetId="321" r:id="rId63"/>
    <sheet name="6.17" sheetId="322" r:id="rId64"/>
  </sheets>
  <definedNames>
    <definedName name="_xlnm.Print_Area" localSheetId="2">'1.1'!$A$1:$Q$17</definedName>
    <definedName name="_xlnm.Print_Area" localSheetId="19">'3.5'!$A$1:$D$21</definedName>
    <definedName name="_xlnm.Print_Area" localSheetId="31">'4.12'!$A$1:$Q$7</definedName>
    <definedName name="_xlnm.Print_Area" localSheetId="21">'4.2'!$A$1:$E$8</definedName>
    <definedName name="_xlnm.Print_Area" localSheetId="34">'5.2'!$A$1:$E$8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0" i="324" l="1"/>
  <c r="A32" i="324"/>
  <c r="A31" i="324"/>
  <c r="I11" i="319"/>
  <c r="E14" i="317"/>
  <c r="O5" i="274"/>
  <c r="P5" i="274"/>
  <c r="O6" i="274"/>
  <c r="P6" i="274"/>
  <c r="O7" i="274"/>
  <c r="P7" i="274"/>
  <c r="N6" i="274"/>
  <c r="N7" i="274"/>
  <c r="N5" i="274"/>
  <c r="O5" i="272"/>
  <c r="P5" i="272"/>
  <c r="O6" i="272"/>
  <c r="P6" i="272"/>
  <c r="O7" i="272"/>
  <c r="P7" i="272"/>
  <c r="O8" i="272"/>
  <c r="P8" i="272"/>
  <c r="O9" i="272"/>
  <c r="P9" i="272"/>
  <c r="O10" i="272"/>
  <c r="P10" i="272"/>
  <c r="O11" i="272"/>
  <c r="P11" i="272"/>
  <c r="O12" i="272"/>
  <c r="P12" i="272"/>
  <c r="O13" i="272"/>
  <c r="P13" i="272"/>
  <c r="O14" i="272"/>
  <c r="P14" i="272"/>
  <c r="O15" i="272"/>
  <c r="P15" i="272"/>
  <c r="N6" i="272"/>
  <c r="N7" i="272"/>
  <c r="N8" i="272"/>
  <c r="N9" i="272"/>
  <c r="N10" i="272"/>
  <c r="N11" i="272"/>
  <c r="N12" i="272"/>
  <c r="N13" i="272"/>
  <c r="N14" i="272"/>
  <c r="N15" i="272"/>
  <c r="N5" i="272"/>
  <c r="P15" i="269"/>
  <c r="Q15" i="269"/>
  <c r="P16" i="269"/>
  <c r="Q16" i="269"/>
  <c r="P17" i="269"/>
  <c r="Q17" i="269"/>
  <c r="P18" i="269"/>
  <c r="Q18" i="269"/>
  <c r="P19" i="269"/>
  <c r="Q19" i="269"/>
  <c r="P20" i="269"/>
  <c r="Q20" i="269"/>
  <c r="P21" i="269"/>
  <c r="Q21" i="269"/>
  <c r="P22" i="269"/>
  <c r="Q22" i="269"/>
  <c r="O16" i="269"/>
  <c r="O17" i="269"/>
  <c r="O18" i="269"/>
  <c r="O19" i="269"/>
  <c r="O20" i="269"/>
  <c r="O21" i="269"/>
  <c r="O22" i="269"/>
  <c r="O15" i="269"/>
  <c r="P10" i="269"/>
  <c r="Q10" i="269"/>
  <c r="P11" i="269"/>
  <c r="Q11" i="269"/>
  <c r="P12" i="269"/>
  <c r="Q12" i="269"/>
  <c r="P13" i="269"/>
  <c r="Q13" i="269"/>
  <c r="O11" i="269"/>
  <c r="O12" i="269"/>
  <c r="O13" i="269"/>
  <c r="O10" i="269"/>
  <c r="P5" i="269"/>
  <c r="Q5" i="269"/>
  <c r="P6" i="269"/>
  <c r="Q6" i="269"/>
  <c r="P7" i="269"/>
  <c r="Q7" i="269"/>
  <c r="P8" i="269"/>
  <c r="Q8" i="269"/>
  <c r="O6" i="269"/>
  <c r="O7" i="269"/>
  <c r="O8" i="269"/>
  <c r="O5" i="269"/>
  <c r="C39" i="326"/>
  <c r="D39" i="326"/>
  <c r="F39" i="326" s="1"/>
  <c r="B39" i="326"/>
  <c r="G39" i="326" l="1"/>
  <c r="X5" i="270" l="1"/>
  <c r="Y5" i="270"/>
  <c r="X6" i="270"/>
  <c r="Y6" i="270"/>
  <c r="X7" i="270"/>
  <c r="Y7" i="270"/>
  <c r="X8" i="270"/>
  <c r="Y8" i="270"/>
  <c r="X9" i="270"/>
  <c r="Y9" i="270"/>
  <c r="X10" i="270"/>
  <c r="Y10" i="270"/>
  <c r="X11" i="270"/>
  <c r="Y11" i="270"/>
  <c r="X12" i="270"/>
  <c r="Y12" i="270"/>
  <c r="X13" i="270"/>
  <c r="Y13" i="270"/>
  <c r="X14" i="270"/>
  <c r="Y14" i="270"/>
  <c r="W6" i="270"/>
  <c r="W7" i="270"/>
  <c r="W8" i="270"/>
  <c r="W9" i="270"/>
  <c r="W10" i="270"/>
  <c r="W11" i="270"/>
  <c r="W12" i="270"/>
  <c r="W13" i="270"/>
  <c r="W14" i="270"/>
  <c r="W5" i="270"/>
  <c r="Q5" i="266"/>
  <c r="Q6" i="266"/>
  <c r="I18" i="319" l="1"/>
  <c r="I19" i="319"/>
  <c r="E21" i="319"/>
  <c r="E22" i="319"/>
  <c r="E10" i="319"/>
  <c r="E12" i="317"/>
  <c r="I8" i="316"/>
  <c r="I9" i="316"/>
  <c r="E5" i="312"/>
  <c r="E10" i="310"/>
  <c r="E11" i="310"/>
  <c r="E12" i="310"/>
  <c r="I9" i="304"/>
  <c r="E13" i="302"/>
  <c r="E9" i="301"/>
  <c r="M9" i="297"/>
  <c r="I10" i="297"/>
  <c r="E9" i="297"/>
  <c r="M19" i="292"/>
  <c r="E6" i="292"/>
  <c r="E16" i="291"/>
  <c r="E13" i="289"/>
  <c r="I11" i="288"/>
  <c r="E11" i="288"/>
  <c r="E7" i="285"/>
  <c r="E6" i="284"/>
  <c r="E13" i="272"/>
  <c r="F36" i="326"/>
  <c r="M28" i="270"/>
  <c r="M29" i="270"/>
  <c r="M30" i="270"/>
  <c r="V27" i="270"/>
  <c r="R26" i="270"/>
  <c r="Q28" i="270"/>
  <c r="F20" i="269"/>
  <c r="N13" i="269"/>
  <c r="O14" i="269"/>
  <c r="P14" i="269"/>
  <c r="Q14" i="269"/>
  <c r="J20" i="262"/>
  <c r="J6" i="262"/>
  <c r="I9" i="264"/>
  <c r="I10" i="264"/>
  <c r="I12" i="264"/>
  <c r="O28" i="270"/>
  <c r="N28" i="270"/>
  <c r="E5" i="292" l="1"/>
  <c r="I18" i="275"/>
  <c r="I8" i="310"/>
  <c r="E6" i="289"/>
  <c r="E7" i="289"/>
  <c r="E9" i="289"/>
  <c r="E10" i="289"/>
  <c r="E11" i="289"/>
  <c r="E12" i="289"/>
  <c r="M11" i="288"/>
  <c r="I9" i="288"/>
  <c r="E11" i="319"/>
  <c r="E12" i="319"/>
  <c r="E13" i="319"/>
  <c r="E15" i="319"/>
  <c r="E16" i="319"/>
  <c r="E17" i="319"/>
  <c r="B17" i="326"/>
  <c r="C17" i="326"/>
  <c r="D17" i="326"/>
  <c r="E22" i="326" s="1"/>
  <c r="D28" i="326"/>
  <c r="C28" i="326"/>
  <c r="B28" i="326"/>
  <c r="F20" i="326"/>
  <c r="G20" i="326"/>
  <c r="F21" i="326"/>
  <c r="G21" i="326"/>
  <c r="F22" i="326"/>
  <c r="G22" i="326"/>
  <c r="F23" i="326"/>
  <c r="G23" i="326"/>
  <c r="F24" i="326"/>
  <c r="G24" i="326"/>
  <c r="F25" i="326"/>
  <c r="F26" i="326"/>
  <c r="G26" i="326"/>
  <c r="G38" i="326"/>
  <c r="D6" i="326"/>
  <c r="C6" i="326"/>
  <c r="B6" i="326"/>
  <c r="D21" i="270"/>
  <c r="C21" i="270"/>
  <c r="B21" i="270"/>
  <c r="T28" i="270"/>
  <c r="U28" i="270"/>
  <c r="T29" i="270"/>
  <c r="U29" i="270"/>
  <c r="V29" i="270"/>
  <c r="S27" i="270"/>
  <c r="R28" i="270"/>
  <c r="S28" i="270"/>
  <c r="Q29" i="270"/>
  <c r="R29" i="270"/>
  <c r="S29" i="270"/>
  <c r="B15" i="270"/>
  <c r="C15" i="270"/>
  <c r="D15" i="270"/>
  <c r="E15" i="270"/>
  <c r="F15" i="270"/>
  <c r="G15" i="270"/>
  <c r="H15" i="270"/>
  <c r="I15" i="270"/>
  <c r="J15" i="270"/>
  <c r="K15" i="270"/>
  <c r="L15" i="270"/>
  <c r="M15" i="270"/>
  <c r="E5" i="227"/>
  <c r="I5" i="227"/>
  <c r="M5" i="227"/>
  <c r="Q5" i="227"/>
  <c r="E6" i="227"/>
  <c r="I6" i="227"/>
  <c r="M6" i="227"/>
  <c r="Q6" i="227"/>
  <c r="E7" i="227"/>
  <c r="I7" i="227"/>
  <c r="M7" i="227"/>
  <c r="Q7" i="227"/>
  <c r="E8" i="227"/>
  <c r="I8" i="227"/>
  <c r="M8" i="227"/>
  <c r="Q8" i="227"/>
  <c r="E9" i="227"/>
  <c r="I9" i="227"/>
  <c r="M9" i="227"/>
  <c r="Q9" i="227"/>
  <c r="E10" i="227"/>
  <c r="I10" i="227"/>
  <c r="M10" i="227"/>
  <c r="Q10" i="227"/>
  <c r="E11" i="227"/>
  <c r="I11" i="227"/>
  <c r="M11" i="227"/>
  <c r="Q11" i="227"/>
  <c r="E12" i="227"/>
  <c r="I12" i="227"/>
  <c r="M12" i="227"/>
  <c r="Q12" i="227"/>
  <c r="E13" i="227"/>
  <c r="I13" i="227"/>
  <c r="M13" i="227"/>
  <c r="Q13" i="227"/>
  <c r="E14" i="227"/>
  <c r="I14" i="227"/>
  <c r="M14" i="227"/>
  <c r="Q14" i="227"/>
  <c r="E15" i="227"/>
  <c r="I15" i="227"/>
  <c r="M15" i="227"/>
  <c r="Q15" i="227"/>
  <c r="E16" i="227"/>
  <c r="I16" i="227"/>
  <c r="M16" i="227"/>
  <c r="Q16" i="227"/>
  <c r="B17" i="227"/>
  <c r="C17" i="227"/>
  <c r="D17" i="227"/>
  <c r="F17" i="227"/>
  <c r="G17" i="227"/>
  <c r="H17" i="227"/>
  <c r="I17" i="227" s="1"/>
  <c r="J17" i="227"/>
  <c r="K17" i="227"/>
  <c r="L17" i="227"/>
  <c r="M17" i="227" s="1"/>
  <c r="N17" i="227"/>
  <c r="O17" i="227"/>
  <c r="P17" i="227"/>
  <c r="E5" i="253"/>
  <c r="I17" i="319"/>
  <c r="E6" i="319"/>
  <c r="E7" i="317"/>
  <c r="E8" i="317"/>
  <c r="E9" i="317"/>
  <c r="E10" i="317"/>
  <c r="E5" i="317"/>
  <c r="E11" i="315"/>
  <c r="E12" i="315"/>
  <c r="E13" i="315"/>
  <c r="E14" i="315"/>
  <c r="E15" i="315"/>
  <c r="E16" i="315"/>
  <c r="E17" i="315"/>
  <c r="E18" i="315"/>
  <c r="E19" i="315"/>
  <c r="E20" i="315"/>
  <c r="E21" i="315"/>
  <c r="E22" i="315"/>
  <c r="I5" i="312"/>
  <c r="I17" i="303"/>
  <c r="E16" i="303"/>
  <c r="E17" i="303"/>
  <c r="I11" i="302"/>
  <c r="I12" i="302"/>
  <c r="I13" i="302"/>
  <c r="I14" i="302"/>
  <c r="I15" i="302"/>
  <c r="I16" i="302"/>
  <c r="I17" i="302"/>
  <c r="I18" i="302"/>
  <c r="E10" i="302"/>
  <c r="E11" i="302"/>
  <c r="E12" i="302"/>
  <c r="E14" i="302"/>
  <c r="E15" i="302"/>
  <c r="E16" i="302"/>
  <c r="E17" i="302"/>
  <c r="E18" i="302"/>
  <c r="E19" i="302"/>
  <c r="E20" i="302"/>
  <c r="E21" i="302"/>
  <c r="E22" i="302"/>
  <c r="I5" i="299"/>
  <c r="E7" i="298"/>
  <c r="M12" i="297"/>
  <c r="E9" i="296"/>
  <c r="E11" i="294"/>
  <c r="E5" i="294"/>
  <c r="I14" i="292"/>
  <c r="I15" i="292"/>
  <c r="I16" i="292"/>
  <c r="E7" i="292"/>
  <c r="E8" i="292"/>
  <c r="E9" i="292"/>
  <c r="E10" i="292"/>
  <c r="E11" i="292"/>
  <c r="E12" i="292"/>
  <c r="E13" i="292"/>
  <c r="E14" i="292"/>
  <c r="E15" i="292"/>
  <c r="E16" i="292"/>
  <c r="E9" i="291"/>
  <c r="E10" i="291"/>
  <c r="I8" i="289"/>
  <c r="I9" i="289"/>
  <c r="I10" i="289"/>
  <c r="I11" i="289"/>
  <c r="I12" i="289"/>
  <c r="I13" i="289"/>
  <c r="I14" i="289"/>
  <c r="I15" i="289"/>
  <c r="I16" i="289"/>
  <c r="I17" i="289"/>
  <c r="I18" i="289"/>
  <c r="I19" i="289"/>
  <c r="I20" i="289"/>
  <c r="I6" i="289"/>
  <c r="E17" i="289"/>
  <c r="E18" i="289"/>
  <c r="E19" i="289"/>
  <c r="E20" i="289"/>
  <c r="E21" i="289"/>
  <c r="E22" i="289"/>
  <c r="E23" i="289"/>
  <c r="E24" i="289"/>
  <c r="I10" i="288"/>
  <c r="I7" i="288"/>
  <c r="E12" i="288"/>
  <c r="E10" i="288"/>
  <c r="E6" i="288"/>
  <c r="E6" i="286"/>
  <c r="E10" i="293"/>
  <c r="V30" i="270"/>
  <c r="U30" i="270"/>
  <c r="T30" i="270"/>
  <c r="V26" i="270"/>
  <c r="U26" i="270"/>
  <c r="T26" i="270"/>
  <c r="V25" i="270"/>
  <c r="U25" i="270"/>
  <c r="T25" i="270"/>
  <c r="V24" i="270"/>
  <c r="U24" i="270"/>
  <c r="T24" i="270"/>
  <c r="V23" i="270"/>
  <c r="U23" i="270"/>
  <c r="T23" i="270"/>
  <c r="V22" i="270"/>
  <c r="U22" i="270"/>
  <c r="T22" i="270"/>
  <c r="V21" i="270"/>
  <c r="U21" i="270"/>
  <c r="T21" i="270"/>
  <c r="V15" i="270"/>
  <c r="U15" i="270"/>
  <c r="T15" i="270"/>
  <c r="D23" i="319"/>
  <c r="C23" i="319"/>
  <c r="B23" i="319"/>
  <c r="H23" i="319"/>
  <c r="G23" i="319"/>
  <c r="F23" i="319"/>
  <c r="L23" i="319"/>
  <c r="K23" i="319"/>
  <c r="J23" i="319"/>
  <c r="E26" i="326" l="1"/>
  <c r="V31" i="270"/>
  <c r="E36" i="326"/>
  <c r="E37" i="326"/>
  <c r="E24" i="326"/>
  <c r="E21" i="326"/>
  <c r="E23" i="326"/>
  <c r="E38" i="326"/>
  <c r="E20" i="326"/>
  <c r="E25" i="326"/>
  <c r="T31" i="270"/>
  <c r="Q17" i="227"/>
  <c r="E17" i="227"/>
  <c r="U31" i="270"/>
  <c r="Y30" i="270"/>
  <c r="X30" i="270"/>
  <c r="W30" i="270"/>
  <c r="Y29" i="270"/>
  <c r="X29" i="270"/>
  <c r="W29" i="270"/>
  <c r="Y28" i="270"/>
  <c r="X28" i="270"/>
  <c r="W28" i="270"/>
  <c r="Y27" i="270"/>
  <c r="X27" i="270"/>
  <c r="W27" i="270"/>
  <c r="Y26" i="270"/>
  <c r="X26" i="270"/>
  <c r="W26" i="270"/>
  <c r="Y25" i="270"/>
  <c r="X25" i="270"/>
  <c r="W25" i="270"/>
  <c r="Y24" i="270"/>
  <c r="X24" i="270"/>
  <c r="W24" i="270"/>
  <c r="Y23" i="270"/>
  <c r="X23" i="270"/>
  <c r="W23" i="270"/>
  <c r="Y22" i="270"/>
  <c r="X22" i="270"/>
  <c r="W22" i="270"/>
  <c r="Y21" i="270"/>
  <c r="X21" i="270"/>
  <c r="W21" i="270"/>
  <c r="Y15" i="270"/>
  <c r="X15" i="270"/>
  <c r="W15" i="270"/>
  <c r="N15" i="270"/>
  <c r="O15" i="270"/>
  <c r="P15" i="270"/>
  <c r="Q15" i="270"/>
  <c r="R15" i="270"/>
  <c r="S15" i="270"/>
  <c r="G35" i="326"/>
  <c r="F35" i="326"/>
  <c r="E35" i="326"/>
  <c r="G34" i="326"/>
  <c r="F34" i="326"/>
  <c r="E34" i="326"/>
  <c r="G33" i="326"/>
  <c r="F33" i="326"/>
  <c r="E33" i="326"/>
  <c r="G32" i="326"/>
  <c r="F32" i="326"/>
  <c r="E32" i="326"/>
  <c r="G31" i="326"/>
  <c r="F31" i="326"/>
  <c r="E31" i="326"/>
  <c r="G30" i="326"/>
  <c r="F30" i="326"/>
  <c r="E30" i="326"/>
  <c r="G29" i="326"/>
  <c r="F29" i="326"/>
  <c r="E29" i="326"/>
  <c r="G28" i="326"/>
  <c r="F28" i="326"/>
  <c r="E28" i="326"/>
  <c r="G27" i="326"/>
  <c r="F27" i="326"/>
  <c r="E27" i="326"/>
  <c r="G19" i="326"/>
  <c r="F19" i="326"/>
  <c r="E19" i="326"/>
  <c r="G18" i="326"/>
  <c r="F18" i="326"/>
  <c r="E18" i="326"/>
  <c r="G17" i="326"/>
  <c r="F17" i="326"/>
  <c r="E17" i="326"/>
  <c r="G16" i="326"/>
  <c r="F16" i="326"/>
  <c r="E16" i="326"/>
  <c r="G15" i="326"/>
  <c r="F15" i="326"/>
  <c r="E15" i="326"/>
  <c r="G14" i="326"/>
  <c r="F14" i="326"/>
  <c r="E14" i="326"/>
  <c r="G13" i="326"/>
  <c r="F13" i="326"/>
  <c r="E13" i="326"/>
  <c r="G12" i="326"/>
  <c r="F12" i="326"/>
  <c r="E12" i="326"/>
  <c r="G11" i="326"/>
  <c r="F11" i="326"/>
  <c r="E11" i="326"/>
  <c r="G10" i="326"/>
  <c r="F10" i="326"/>
  <c r="E10" i="326"/>
  <c r="G9" i="326"/>
  <c r="F9" i="326"/>
  <c r="E9" i="326"/>
  <c r="G8" i="326"/>
  <c r="F8" i="326"/>
  <c r="E8" i="326"/>
  <c r="G7" i="326"/>
  <c r="F7" i="326"/>
  <c r="E7" i="326"/>
  <c r="G6" i="326"/>
  <c r="F6" i="326"/>
  <c r="E6" i="326"/>
  <c r="L20" i="303"/>
  <c r="K20" i="303"/>
  <c r="J20" i="303"/>
  <c r="H20" i="303"/>
  <c r="G20" i="303"/>
  <c r="F20" i="303"/>
  <c r="D20" i="303"/>
  <c r="C20" i="303"/>
  <c r="B20" i="303"/>
  <c r="P19" i="322"/>
  <c r="O19" i="322"/>
  <c r="N19" i="322"/>
  <c r="P18" i="322"/>
  <c r="O18" i="322"/>
  <c r="N18" i="322"/>
  <c r="P17" i="322"/>
  <c r="O17" i="322"/>
  <c r="N17" i="322"/>
  <c r="P16" i="322"/>
  <c r="O16" i="322"/>
  <c r="N16" i="322"/>
  <c r="P15" i="322"/>
  <c r="O15" i="322"/>
  <c r="N15" i="322"/>
  <c r="P14" i="322"/>
  <c r="O14" i="322"/>
  <c r="N14" i="322"/>
  <c r="P13" i="322"/>
  <c r="O13" i="322"/>
  <c r="N13" i="322"/>
  <c r="P12" i="322"/>
  <c r="O12" i="322"/>
  <c r="N12" i="322"/>
  <c r="P11" i="322"/>
  <c r="O11" i="322"/>
  <c r="N11" i="322"/>
  <c r="P10" i="322"/>
  <c r="O10" i="322"/>
  <c r="N10" i="322"/>
  <c r="P9" i="322"/>
  <c r="O9" i="322"/>
  <c r="N9" i="322"/>
  <c r="P8" i="322"/>
  <c r="O8" i="322"/>
  <c r="N8" i="322"/>
  <c r="P7" i="322"/>
  <c r="O7" i="322"/>
  <c r="N7" i="322"/>
  <c r="P6" i="322"/>
  <c r="O6" i="322"/>
  <c r="N6" i="322"/>
  <c r="P5" i="322"/>
  <c r="O5" i="322"/>
  <c r="N5" i="322"/>
  <c r="P9" i="321"/>
  <c r="O9" i="321"/>
  <c r="N9" i="321"/>
  <c r="P8" i="321"/>
  <c r="O8" i="321"/>
  <c r="N8" i="321"/>
  <c r="P7" i="321"/>
  <c r="O7" i="321"/>
  <c r="N7" i="321"/>
  <c r="P6" i="321"/>
  <c r="O6" i="321"/>
  <c r="N6" i="321"/>
  <c r="P5" i="321"/>
  <c r="O5" i="321"/>
  <c r="N5" i="321"/>
  <c r="M7" i="320"/>
  <c r="P7" i="320"/>
  <c r="O7" i="320"/>
  <c r="N7" i="320"/>
  <c r="P6" i="320"/>
  <c r="O6" i="320"/>
  <c r="N6" i="320"/>
  <c r="P5" i="320"/>
  <c r="O5" i="320"/>
  <c r="N5" i="320"/>
  <c r="P22" i="319"/>
  <c r="O22" i="319"/>
  <c r="N22" i="319"/>
  <c r="P21" i="319"/>
  <c r="O21" i="319"/>
  <c r="N21" i="319"/>
  <c r="P20" i="319"/>
  <c r="O20" i="319"/>
  <c r="N20" i="319"/>
  <c r="P19" i="319"/>
  <c r="O19" i="319"/>
  <c r="N19" i="319"/>
  <c r="P18" i="319"/>
  <c r="O18" i="319"/>
  <c r="N18" i="319"/>
  <c r="P17" i="319"/>
  <c r="O17" i="319"/>
  <c r="N17" i="319"/>
  <c r="P16" i="319"/>
  <c r="O16" i="319"/>
  <c r="N16" i="319"/>
  <c r="P15" i="319"/>
  <c r="O15" i="319"/>
  <c r="N15" i="319"/>
  <c r="P14" i="319"/>
  <c r="O14" i="319"/>
  <c r="N14" i="319"/>
  <c r="P13" i="319"/>
  <c r="O13" i="319"/>
  <c r="N13" i="319"/>
  <c r="P12" i="319"/>
  <c r="O12" i="319"/>
  <c r="N12" i="319"/>
  <c r="P11" i="319"/>
  <c r="O11" i="319"/>
  <c r="N11" i="319"/>
  <c r="P10" i="319"/>
  <c r="O10" i="319"/>
  <c r="N10" i="319"/>
  <c r="P9" i="319"/>
  <c r="O9" i="319"/>
  <c r="N9" i="319"/>
  <c r="P8" i="319"/>
  <c r="O8" i="319"/>
  <c r="N8" i="319"/>
  <c r="P7" i="319"/>
  <c r="O7" i="319"/>
  <c r="N7" i="319"/>
  <c r="P6" i="319"/>
  <c r="O6" i="319"/>
  <c r="N6" i="319"/>
  <c r="P5" i="319"/>
  <c r="O5" i="319"/>
  <c r="N5" i="319"/>
  <c r="P14" i="317"/>
  <c r="O14" i="317"/>
  <c r="N14" i="317"/>
  <c r="P13" i="317"/>
  <c r="O13" i="317"/>
  <c r="N13" i="317"/>
  <c r="P12" i="317"/>
  <c r="O12" i="317"/>
  <c r="N12" i="317"/>
  <c r="P11" i="317"/>
  <c r="O11" i="317"/>
  <c r="N11" i="317"/>
  <c r="P10" i="317"/>
  <c r="O10" i="317"/>
  <c r="N10" i="317"/>
  <c r="P9" i="317"/>
  <c r="O9" i="317"/>
  <c r="N9" i="317"/>
  <c r="P8" i="317"/>
  <c r="O8" i="317"/>
  <c r="N8" i="317"/>
  <c r="P7" i="317"/>
  <c r="O7" i="317"/>
  <c r="N7" i="317"/>
  <c r="P6" i="317"/>
  <c r="O6" i="317"/>
  <c r="N6" i="317"/>
  <c r="P5" i="317"/>
  <c r="O5" i="317"/>
  <c r="N5" i="317"/>
  <c r="P11" i="316"/>
  <c r="O11" i="316"/>
  <c r="N11" i="316"/>
  <c r="P10" i="316"/>
  <c r="O10" i="316"/>
  <c r="N10" i="316"/>
  <c r="P9" i="316"/>
  <c r="O9" i="316"/>
  <c r="N9" i="316"/>
  <c r="P8" i="316"/>
  <c r="O8" i="316"/>
  <c r="N8" i="316"/>
  <c r="P7" i="316"/>
  <c r="O7" i="316"/>
  <c r="N7" i="316"/>
  <c r="P6" i="316"/>
  <c r="O6" i="316"/>
  <c r="N6" i="316"/>
  <c r="P5" i="316"/>
  <c r="O5" i="316"/>
  <c r="N5" i="316"/>
  <c r="P24" i="315"/>
  <c r="O24" i="315"/>
  <c r="N24" i="315"/>
  <c r="P23" i="315"/>
  <c r="O23" i="315"/>
  <c r="N23" i="315"/>
  <c r="P22" i="315"/>
  <c r="O22" i="315"/>
  <c r="N22" i="315"/>
  <c r="P21" i="315"/>
  <c r="O21" i="315"/>
  <c r="N21" i="315"/>
  <c r="P20" i="315"/>
  <c r="O20" i="315"/>
  <c r="N20" i="315"/>
  <c r="P19" i="315"/>
  <c r="O19" i="315"/>
  <c r="N19" i="315"/>
  <c r="P18" i="315"/>
  <c r="O18" i="315"/>
  <c r="N18" i="315"/>
  <c r="P17" i="315"/>
  <c r="O17" i="315"/>
  <c r="N17" i="315"/>
  <c r="P16" i="315"/>
  <c r="O16" i="315"/>
  <c r="N16" i="315"/>
  <c r="P15" i="315"/>
  <c r="O15" i="315"/>
  <c r="N15" i="315"/>
  <c r="P14" i="315"/>
  <c r="O14" i="315"/>
  <c r="N14" i="315"/>
  <c r="P13" i="315"/>
  <c r="O13" i="315"/>
  <c r="N13" i="315"/>
  <c r="P12" i="315"/>
  <c r="O12" i="315"/>
  <c r="N12" i="315"/>
  <c r="P11" i="315"/>
  <c r="O11" i="315"/>
  <c r="N11" i="315"/>
  <c r="P10" i="315"/>
  <c r="O10" i="315"/>
  <c r="N10" i="315"/>
  <c r="P9" i="315"/>
  <c r="O9" i="315"/>
  <c r="N9" i="315"/>
  <c r="P8" i="315"/>
  <c r="O8" i="315"/>
  <c r="N8" i="315"/>
  <c r="P7" i="315"/>
  <c r="O7" i="315"/>
  <c r="N7" i="315"/>
  <c r="P6" i="315"/>
  <c r="O6" i="315"/>
  <c r="N6" i="315"/>
  <c r="P5" i="315"/>
  <c r="O5" i="315"/>
  <c r="N5" i="315"/>
  <c r="P12" i="314"/>
  <c r="O12" i="314"/>
  <c r="N12" i="314"/>
  <c r="P11" i="314"/>
  <c r="O11" i="314"/>
  <c r="N11" i="314"/>
  <c r="P10" i="314"/>
  <c r="O10" i="314"/>
  <c r="N10" i="314"/>
  <c r="P9" i="314"/>
  <c r="O9" i="314"/>
  <c r="N9" i="314"/>
  <c r="P8" i="314"/>
  <c r="O8" i="314"/>
  <c r="N8" i="314"/>
  <c r="P7" i="314"/>
  <c r="O7" i="314"/>
  <c r="N7" i="314"/>
  <c r="P6" i="314"/>
  <c r="O6" i="314"/>
  <c r="N6" i="314"/>
  <c r="P5" i="314"/>
  <c r="O5" i="314"/>
  <c r="N5" i="314"/>
  <c r="P6" i="313"/>
  <c r="O6" i="313"/>
  <c r="N6" i="313"/>
  <c r="P5" i="313"/>
  <c r="O5" i="313"/>
  <c r="N5" i="313"/>
  <c r="P7" i="312"/>
  <c r="O7" i="312"/>
  <c r="N7" i="312"/>
  <c r="P6" i="312"/>
  <c r="O6" i="312"/>
  <c r="N6" i="312"/>
  <c r="P5" i="312"/>
  <c r="O5" i="312"/>
  <c r="N5" i="312"/>
  <c r="P8" i="311"/>
  <c r="O8" i="311"/>
  <c r="N8" i="311"/>
  <c r="P7" i="311"/>
  <c r="O7" i="311"/>
  <c r="N7" i="311"/>
  <c r="P6" i="311"/>
  <c r="O6" i="311"/>
  <c r="N6" i="311"/>
  <c r="P5" i="311"/>
  <c r="O5" i="311"/>
  <c r="N5" i="311"/>
  <c r="P12" i="310"/>
  <c r="O12" i="310"/>
  <c r="N12" i="310"/>
  <c r="P11" i="310"/>
  <c r="O11" i="310"/>
  <c r="N11" i="310"/>
  <c r="P10" i="310"/>
  <c r="O10" i="310"/>
  <c r="N10" i="310"/>
  <c r="P9" i="310"/>
  <c r="O9" i="310"/>
  <c r="N9" i="310"/>
  <c r="P8" i="310"/>
  <c r="O8" i="310"/>
  <c r="N8" i="310"/>
  <c r="P7" i="310"/>
  <c r="O7" i="310"/>
  <c r="N7" i="310"/>
  <c r="P6" i="310"/>
  <c r="O6" i="310"/>
  <c r="N6" i="310"/>
  <c r="P5" i="310"/>
  <c r="O5" i="310"/>
  <c r="N5" i="310"/>
  <c r="P12" i="308"/>
  <c r="O12" i="308"/>
  <c r="N12" i="308"/>
  <c r="P11" i="308"/>
  <c r="O11" i="308"/>
  <c r="N11" i="308"/>
  <c r="P10" i="308"/>
  <c r="O10" i="308"/>
  <c r="N10" i="308"/>
  <c r="P9" i="308"/>
  <c r="O9" i="308"/>
  <c r="N9" i="308"/>
  <c r="P8" i="308"/>
  <c r="O8" i="308"/>
  <c r="N8" i="308"/>
  <c r="P7" i="308"/>
  <c r="O7" i="308"/>
  <c r="N7" i="308"/>
  <c r="P6" i="308"/>
  <c r="O6" i="308"/>
  <c r="N6" i="308"/>
  <c r="P5" i="308"/>
  <c r="O5" i="308"/>
  <c r="N5" i="308"/>
  <c r="P11" i="307"/>
  <c r="O11" i="307"/>
  <c r="N11" i="307"/>
  <c r="P10" i="307"/>
  <c r="O10" i="307"/>
  <c r="N10" i="307"/>
  <c r="P9" i="307"/>
  <c r="O9" i="307"/>
  <c r="N9" i="307"/>
  <c r="P8" i="307"/>
  <c r="O8" i="307"/>
  <c r="N8" i="307"/>
  <c r="P7" i="307"/>
  <c r="O7" i="307"/>
  <c r="N7" i="307"/>
  <c r="P6" i="307"/>
  <c r="O6" i="307"/>
  <c r="N6" i="307"/>
  <c r="P5" i="307"/>
  <c r="O5" i="307"/>
  <c r="N5" i="307"/>
  <c r="P16" i="306"/>
  <c r="O16" i="306"/>
  <c r="N16" i="306"/>
  <c r="P15" i="306"/>
  <c r="O15" i="306"/>
  <c r="N15" i="306"/>
  <c r="P14" i="306"/>
  <c r="O14" i="306"/>
  <c r="N14" i="306"/>
  <c r="P13" i="306"/>
  <c r="O13" i="306"/>
  <c r="N13" i="306"/>
  <c r="P12" i="306"/>
  <c r="O12" i="306"/>
  <c r="N12" i="306"/>
  <c r="P11" i="306"/>
  <c r="O11" i="306"/>
  <c r="N11" i="306"/>
  <c r="P10" i="306"/>
  <c r="O10" i="306"/>
  <c r="N10" i="306"/>
  <c r="P9" i="306"/>
  <c r="O9" i="306"/>
  <c r="N9" i="306"/>
  <c r="P8" i="306"/>
  <c r="O8" i="306"/>
  <c r="N8" i="306"/>
  <c r="P7" i="306"/>
  <c r="O7" i="306"/>
  <c r="N7" i="306"/>
  <c r="P6" i="306"/>
  <c r="O6" i="306"/>
  <c r="N6" i="306"/>
  <c r="P5" i="306"/>
  <c r="O5" i="306"/>
  <c r="N5" i="306"/>
  <c r="E8" i="282"/>
  <c r="E7" i="282"/>
  <c r="E6" i="282"/>
  <c r="E5" i="282"/>
  <c r="E4" i="282"/>
  <c r="P7" i="281"/>
  <c r="O7" i="281"/>
  <c r="N7" i="281"/>
  <c r="P6" i="281"/>
  <c r="O6" i="281"/>
  <c r="N6" i="281"/>
  <c r="P5" i="281"/>
  <c r="O5" i="281"/>
  <c r="N5" i="281"/>
  <c r="D8" i="305"/>
  <c r="C8" i="305"/>
  <c r="B8" i="305"/>
  <c r="H8" i="305"/>
  <c r="G8" i="305"/>
  <c r="F8" i="305"/>
  <c r="L8" i="305"/>
  <c r="K8" i="305"/>
  <c r="J8" i="305"/>
  <c r="P7" i="305"/>
  <c r="O7" i="305"/>
  <c r="N7" i="305"/>
  <c r="P6" i="305"/>
  <c r="O6" i="305"/>
  <c r="N6" i="305"/>
  <c r="P5" i="305"/>
  <c r="O5" i="305"/>
  <c r="N5" i="305"/>
  <c r="P9" i="304"/>
  <c r="O9" i="304"/>
  <c r="N9" i="304"/>
  <c r="P8" i="304"/>
  <c r="O8" i="304"/>
  <c r="N8" i="304"/>
  <c r="P7" i="304"/>
  <c r="O7" i="304"/>
  <c r="N7" i="304"/>
  <c r="P6" i="304"/>
  <c r="O6" i="304"/>
  <c r="N6" i="304"/>
  <c r="P5" i="304"/>
  <c r="O5" i="304"/>
  <c r="N5" i="304"/>
  <c r="P19" i="303"/>
  <c r="O19" i="303"/>
  <c r="N19" i="303"/>
  <c r="P18" i="303"/>
  <c r="O18" i="303"/>
  <c r="N18" i="303"/>
  <c r="P17" i="303"/>
  <c r="O17" i="303"/>
  <c r="N17" i="303"/>
  <c r="P16" i="303"/>
  <c r="O16" i="303"/>
  <c r="N16" i="303"/>
  <c r="P15" i="303"/>
  <c r="O15" i="303"/>
  <c r="N15" i="303"/>
  <c r="P14" i="303"/>
  <c r="O14" i="303"/>
  <c r="N14" i="303"/>
  <c r="P13" i="303"/>
  <c r="O13" i="303"/>
  <c r="N13" i="303"/>
  <c r="P12" i="303"/>
  <c r="O12" i="303"/>
  <c r="N12" i="303"/>
  <c r="P11" i="303"/>
  <c r="O11" i="303"/>
  <c r="N11" i="303"/>
  <c r="P10" i="303"/>
  <c r="O10" i="303"/>
  <c r="N10" i="303"/>
  <c r="P9" i="303"/>
  <c r="O9" i="303"/>
  <c r="N9" i="303"/>
  <c r="P8" i="303"/>
  <c r="O8" i="303"/>
  <c r="N8" i="303"/>
  <c r="P7" i="303"/>
  <c r="O7" i="303"/>
  <c r="N7" i="303"/>
  <c r="P6" i="303"/>
  <c r="O6" i="303"/>
  <c r="N6" i="303"/>
  <c r="P5" i="303"/>
  <c r="O5" i="303"/>
  <c r="N5" i="303"/>
  <c r="P24" i="302"/>
  <c r="O24" i="302"/>
  <c r="N24" i="302"/>
  <c r="P23" i="302"/>
  <c r="O23" i="302"/>
  <c r="N23" i="302"/>
  <c r="P22" i="302"/>
  <c r="O22" i="302"/>
  <c r="N22" i="302"/>
  <c r="P21" i="302"/>
  <c r="O21" i="302"/>
  <c r="N21" i="302"/>
  <c r="P20" i="302"/>
  <c r="O20" i="302"/>
  <c r="N20" i="302"/>
  <c r="P19" i="302"/>
  <c r="O19" i="302"/>
  <c r="N19" i="302"/>
  <c r="P18" i="302"/>
  <c r="O18" i="302"/>
  <c r="N18" i="302"/>
  <c r="P17" i="302"/>
  <c r="O17" i="302"/>
  <c r="N17" i="302"/>
  <c r="P16" i="302"/>
  <c r="O16" i="302"/>
  <c r="N16" i="302"/>
  <c r="P15" i="302"/>
  <c r="O15" i="302"/>
  <c r="N15" i="302"/>
  <c r="P14" i="302"/>
  <c r="O14" i="302"/>
  <c r="N14" i="302"/>
  <c r="P13" i="302"/>
  <c r="O13" i="302"/>
  <c r="N13" i="302"/>
  <c r="P12" i="302"/>
  <c r="O12" i="302"/>
  <c r="N12" i="302"/>
  <c r="P11" i="302"/>
  <c r="O11" i="302"/>
  <c r="N11" i="302"/>
  <c r="P10" i="302"/>
  <c r="O10" i="302"/>
  <c r="N10" i="302"/>
  <c r="P9" i="302"/>
  <c r="O9" i="302"/>
  <c r="N9" i="302"/>
  <c r="P8" i="302"/>
  <c r="O8" i="302"/>
  <c r="N8" i="302"/>
  <c r="P7" i="302"/>
  <c r="O7" i="302"/>
  <c r="N7" i="302"/>
  <c r="P6" i="302"/>
  <c r="O6" i="302"/>
  <c r="N6" i="302"/>
  <c r="P5" i="302"/>
  <c r="O5" i="302"/>
  <c r="N5" i="302"/>
  <c r="P12" i="301"/>
  <c r="O12" i="301"/>
  <c r="N12" i="301"/>
  <c r="P11" i="301"/>
  <c r="O11" i="301"/>
  <c r="N11" i="301"/>
  <c r="P10" i="301"/>
  <c r="O10" i="301"/>
  <c r="N10" i="301"/>
  <c r="P9" i="301"/>
  <c r="O9" i="301"/>
  <c r="N9" i="301"/>
  <c r="P8" i="301"/>
  <c r="O8" i="301"/>
  <c r="N8" i="301"/>
  <c r="P7" i="301"/>
  <c r="O7" i="301"/>
  <c r="N7" i="301"/>
  <c r="P6" i="301"/>
  <c r="O6" i="301"/>
  <c r="N6" i="301"/>
  <c r="P5" i="301"/>
  <c r="O5" i="301"/>
  <c r="N5" i="301"/>
  <c r="P6" i="300"/>
  <c r="O6" i="300"/>
  <c r="N6" i="300"/>
  <c r="P5" i="300"/>
  <c r="O5" i="300"/>
  <c r="N5" i="300"/>
  <c r="P7" i="299"/>
  <c r="O7" i="299"/>
  <c r="N7" i="299"/>
  <c r="P6" i="299"/>
  <c r="O6" i="299"/>
  <c r="N6" i="299"/>
  <c r="P5" i="299"/>
  <c r="O5" i="299"/>
  <c r="N5" i="299"/>
  <c r="P8" i="298"/>
  <c r="O8" i="298"/>
  <c r="N8" i="298"/>
  <c r="P7" i="298"/>
  <c r="O7" i="298"/>
  <c r="N7" i="298"/>
  <c r="P6" i="298"/>
  <c r="O6" i="298"/>
  <c r="N6" i="298"/>
  <c r="P5" i="298"/>
  <c r="O5" i="298"/>
  <c r="N5" i="298"/>
  <c r="P12" i="297"/>
  <c r="O12" i="297"/>
  <c r="N12" i="297"/>
  <c r="P11" i="297"/>
  <c r="O11" i="297"/>
  <c r="N11" i="297"/>
  <c r="P10" i="297"/>
  <c r="O10" i="297"/>
  <c r="N10" i="297"/>
  <c r="P9" i="297"/>
  <c r="O9" i="297"/>
  <c r="N9" i="297"/>
  <c r="P8" i="297"/>
  <c r="O8" i="297"/>
  <c r="N8" i="297"/>
  <c r="P7" i="297"/>
  <c r="O7" i="297"/>
  <c r="N7" i="297"/>
  <c r="P6" i="297"/>
  <c r="O6" i="297"/>
  <c r="N6" i="297"/>
  <c r="P5" i="297"/>
  <c r="O5" i="297"/>
  <c r="N5" i="297"/>
  <c r="P12" i="296"/>
  <c r="O12" i="296"/>
  <c r="N12" i="296"/>
  <c r="P11" i="296"/>
  <c r="O11" i="296"/>
  <c r="N11" i="296"/>
  <c r="P10" i="296"/>
  <c r="O10" i="296"/>
  <c r="N10" i="296"/>
  <c r="P9" i="296"/>
  <c r="O9" i="296"/>
  <c r="N9" i="296"/>
  <c r="P8" i="296"/>
  <c r="O8" i="296"/>
  <c r="N8" i="296"/>
  <c r="P7" i="296"/>
  <c r="O7" i="296"/>
  <c r="N7" i="296"/>
  <c r="P6" i="296"/>
  <c r="O6" i="296"/>
  <c r="N6" i="296"/>
  <c r="P5" i="296"/>
  <c r="O5" i="296"/>
  <c r="N5" i="296"/>
  <c r="P11" i="295"/>
  <c r="O11" i="295"/>
  <c r="N11" i="295"/>
  <c r="P10" i="295"/>
  <c r="O10" i="295"/>
  <c r="N10" i="295"/>
  <c r="P9" i="295"/>
  <c r="O9" i="295"/>
  <c r="N9" i="295"/>
  <c r="P8" i="295"/>
  <c r="O8" i="295"/>
  <c r="N8" i="295"/>
  <c r="P7" i="295"/>
  <c r="O7" i="295"/>
  <c r="N7" i="295"/>
  <c r="P6" i="295"/>
  <c r="O6" i="295"/>
  <c r="N6" i="295"/>
  <c r="P5" i="295"/>
  <c r="O5" i="295"/>
  <c r="N5" i="295"/>
  <c r="P16" i="294"/>
  <c r="O16" i="294"/>
  <c r="N16" i="294"/>
  <c r="P15" i="294"/>
  <c r="O15" i="294"/>
  <c r="N15" i="294"/>
  <c r="P14" i="294"/>
  <c r="O14" i="294"/>
  <c r="N14" i="294"/>
  <c r="P13" i="294"/>
  <c r="O13" i="294"/>
  <c r="N13" i="294"/>
  <c r="P12" i="294"/>
  <c r="O12" i="294"/>
  <c r="N12" i="294"/>
  <c r="P11" i="294"/>
  <c r="O11" i="294"/>
  <c r="N11" i="294"/>
  <c r="P10" i="294"/>
  <c r="O10" i="294"/>
  <c r="N10" i="294"/>
  <c r="P9" i="294"/>
  <c r="O9" i="294"/>
  <c r="N9" i="294"/>
  <c r="P8" i="294"/>
  <c r="O8" i="294"/>
  <c r="N8" i="294"/>
  <c r="P7" i="294"/>
  <c r="O7" i="294"/>
  <c r="N7" i="294"/>
  <c r="P6" i="294"/>
  <c r="O6" i="294"/>
  <c r="N6" i="294"/>
  <c r="P5" i="294"/>
  <c r="O5" i="294"/>
  <c r="N5" i="294"/>
  <c r="E8" i="280"/>
  <c r="E7" i="280"/>
  <c r="E6" i="280"/>
  <c r="E5" i="280"/>
  <c r="E4" i="280"/>
  <c r="P7" i="279"/>
  <c r="O7" i="279"/>
  <c r="N7" i="279"/>
  <c r="P6" i="279"/>
  <c r="O6" i="279"/>
  <c r="N6" i="279"/>
  <c r="P5" i="279"/>
  <c r="O5" i="279"/>
  <c r="N5" i="279"/>
  <c r="L20" i="292"/>
  <c r="K20" i="292"/>
  <c r="J20" i="292"/>
  <c r="H20" i="292"/>
  <c r="G20" i="292"/>
  <c r="F20" i="292"/>
  <c r="D20" i="292"/>
  <c r="C20" i="292"/>
  <c r="B20" i="292"/>
  <c r="E18" i="292"/>
  <c r="E17" i="292"/>
  <c r="I18" i="292"/>
  <c r="I17" i="292"/>
  <c r="I13" i="292"/>
  <c r="I12" i="292"/>
  <c r="I11" i="292"/>
  <c r="I10" i="292"/>
  <c r="I9" i="292"/>
  <c r="I8" i="292"/>
  <c r="I7" i="292"/>
  <c r="I6" i="292"/>
  <c r="I5" i="292"/>
  <c r="M18" i="292"/>
  <c r="M17" i="292"/>
  <c r="M16" i="292"/>
  <c r="M15" i="292"/>
  <c r="M14" i="292"/>
  <c r="M13" i="292"/>
  <c r="M12" i="292"/>
  <c r="M11" i="292"/>
  <c r="M10" i="292"/>
  <c r="M9" i="292"/>
  <c r="M8" i="292"/>
  <c r="M7" i="292"/>
  <c r="M6" i="292"/>
  <c r="M5" i="292"/>
  <c r="N19" i="292"/>
  <c r="O19" i="292"/>
  <c r="P19" i="292"/>
  <c r="Q9" i="297" l="1"/>
  <c r="Q19" i="292"/>
  <c r="Q7" i="320"/>
  <c r="Q13" i="317"/>
  <c r="P23" i="319"/>
  <c r="N23" i="319"/>
  <c r="O23" i="319"/>
  <c r="N8" i="305"/>
  <c r="O8" i="305"/>
  <c r="P8" i="305"/>
  <c r="N20" i="303"/>
  <c r="O20" i="303"/>
  <c r="P20" i="303"/>
  <c r="Q12" i="297"/>
  <c r="W31" i="270"/>
  <c r="X31" i="270"/>
  <c r="Y31" i="270"/>
  <c r="P6" i="290"/>
  <c r="O6" i="290"/>
  <c r="N6" i="290"/>
  <c r="P5" i="290"/>
  <c r="O5" i="290"/>
  <c r="N5" i="290"/>
  <c r="P17" i="291"/>
  <c r="O17" i="291"/>
  <c r="N17" i="291"/>
  <c r="P16" i="291"/>
  <c r="O16" i="291"/>
  <c r="N16" i="291"/>
  <c r="P15" i="291"/>
  <c r="O15" i="291"/>
  <c r="N15" i="291"/>
  <c r="P14" i="291"/>
  <c r="O14" i="291"/>
  <c r="N14" i="291"/>
  <c r="P13" i="291"/>
  <c r="O13" i="291"/>
  <c r="N13" i="291"/>
  <c r="P12" i="291"/>
  <c r="O12" i="291"/>
  <c r="N12" i="291"/>
  <c r="P11" i="291"/>
  <c r="O11" i="291"/>
  <c r="N11" i="291"/>
  <c r="P10" i="291"/>
  <c r="O10" i="291"/>
  <c r="N10" i="291"/>
  <c r="P9" i="291"/>
  <c r="O9" i="291"/>
  <c r="N9" i="291"/>
  <c r="P8" i="291"/>
  <c r="O8" i="291"/>
  <c r="N8" i="291"/>
  <c r="P7" i="291"/>
  <c r="O7" i="291"/>
  <c r="N7" i="291"/>
  <c r="P6" i="291"/>
  <c r="O6" i="291"/>
  <c r="N6" i="291"/>
  <c r="P5" i="291"/>
  <c r="O5" i="291"/>
  <c r="N5" i="291"/>
  <c r="M11" i="289"/>
  <c r="P24" i="289"/>
  <c r="O24" i="289"/>
  <c r="N24" i="289"/>
  <c r="P23" i="289"/>
  <c r="O23" i="289"/>
  <c r="N23" i="289"/>
  <c r="P22" i="289"/>
  <c r="O22" i="289"/>
  <c r="N22" i="289"/>
  <c r="P21" i="289"/>
  <c r="O21" i="289"/>
  <c r="N21" i="289"/>
  <c r="P20" i="289"/>
  <c r="O20" i="289"/>
  <c r="N20" i="289"/>
  <c r="P19" i="289"/>
  <c r="O19" i="289"/>
  <c r="N19" i="289"/>
  <c r="P18" i="289"/>
  <c r="O18" i="289"/>
  <c r="N18" i="289"/>
  <c r="P17" i="289"/>
  <c r="O17" i="289"/>
  <c r="N17" i="289"/>
  <c r="P16" i="289"/>
  <c r="O16" i="289"/>
  <c r="N16" i="289"/>
  <c r="P15" i="289"/>
  <c r="O15" i="289"/>
  <c r="N15" i="289"/>
  <c r="P14" i="289"/>
  <c r="O14" i="289"/>
  <c r="N14" i="289"/>
  <c r="P13" i="289"/>
  <c r="O13" i="289"/>
  <c r="N13" i="289"/>
  <c r="P12" i="289"/>
  <c r="O12" i="289"/>
  <c r="N12" i="289"/>
  <c r="P11" i="289"/>
  <c r="O11" i="289"/>
  <c r="N11" i="289"/>
  <c r="P10" i="289"/>
  <c r="O10" i="289"/>
  <c r="N10" i="289"/>
  <c r="P9" i="289"/>
  <c r="O9" i="289"/>
  <c r="N9" i="289"/>
  <c r="P8" i="289"/>
  <c r="O8" i="289"/>
  <c r="N8" i="289"/>
  <c r="P7" i="289"/>
  <c r="O7" i="289"/>
  <c r="N7" i="289"/>
  <c r="P6" i="289"/>
  <c r="O6" i="289"/>
  <c r="N6" i="289"/>
  <c r="P5" i="289"/>
  <c r="O5" i="289"/>
  <c r="N5" i="289"/>
  <c r="P12" i="288"/>
  <c r="O12" i="288"/>
  <c r="N12" i="288"/>
  <c r="P11" i="288"/>
  <c r="O11" i="288"/>
  <c r="N11" i="288"/>
  <c r="P10" i="288"/>
  <c r="O10" i="288"/>
  <c r="N10" i="288"/>
  <c r="P9" i="288"/>
  <c r="O9" i="288"/>
  <c r="N9" i="288"/>
  <c r="P8" i="288"/>
  <c r="O8" i="288"/>
  <c r="N8" i="288"/>
  <c r="P7" i="288"/>
  <c r="O7" i="288"/>
  <c r="N7" i="288"/>
  <c r="P6" i="288"/>
  <c r="O6" i="288"/>
  <c r="N6" i="288"/>
  <c r="P5" i="288"/>
  <c r="O5" i="288"/>
  <c r="N5" i="288"/>
  <c r="P6" i="287"/>
  <c r="O6" i="287"/>
  <c r="N6" i="287"/>
  <c r="P5" i="287"/>
  <c r="O5" i="287"/>
  <c r="N5" i="287"/>
  <c r="P8" i="286"/>
  <c r="O8" i="286"/>
  <c r="N8" i="286"/>
  <c r="P7" i="286"/>
  <c r="O7" i="286"/>
  <c r="N7" i="286"/>
  <c r="P6" i="286"/>
  <c r="O6" i="286"/>
  <c r="N6" i="286"/>
  <c r="P5" i="286"/>
  <c r="O5" i="286"/>
  <c r="N5" i="286"/>
  <c r="P11" i="285"/>
  <c r="O11" i="285"/>
  <c r="N11" i="285"/>
  <c r="P10" i="285"/>
  <c r="O10" i="285"/>
  <c r="N10" i="285"/>
  <c r="P9" i="285"/>
  <c r="O9" i="285"/>
  <c r="N9" i="285"/>
  <c r="P8" i="285"/>
  <c r="O8" i="285"/>
  <c r="N8" i="285"/>
  <c r="P7" i="285"/>
  <c r="O7" i="285"/>
  <c r="N7" i="285"/>
  <c r="P6" i="285"/>
  <c r="O6" i="285"/>
  <c r="N6" i="285"/>
  <c r="P5" i="285"/>
  <c r="O5" i="285"/>
  <c r="N5" i="285"/>
  <c r="P12" i="284"/>
  <c r="O12" i="284"/>
  <c r="N12" i="284"/>
  <c r="P11" i="284"/>
  <c r="O11" i="284"/>
  <c r="N11" i="284"/>
  <c r="P10" i="284"/>
  <c r="O10" i="284"/>
  <c r="N10" i="284"/>
  <c r="P9" i="284"/>
  <c r="O9" i="284"/>
  <c r="N9" i="284"/>
  <c r="P8" i="284"/>
  <c r="O8" i="284"/>
  <c r="N8" i="284"/>
  <c r="P7" i="284"/>
  <c r="O7" i="284"/>
  <c r="N7" i="284"/>
  <c r="P6" i="284"/>
  <c r="O6" i="284"/>
  <c r="N6" i="284"/>
  <c r="P5" i="284"/>
  <c r="O5" i="284"/>
  <c r="N5" i="284"/>
  <c r="P11" i="293"/>
  <c r="O11" i="293"/>
  <c r="N11" i="293"/>
  <c r="P10" i="293"/>
  <c r="O10" i="293"/>
  <c r="N10" i="293"/>
  <c r="P9" i="293"/>
  <c r="O9" i="293"/>
  <c r="N9" i="293"/>
  <c r="P8" i="293"/>
  <c r="O8" i="293"/>
  <c r="N8" i="293"/>
  <c r="P7" i="293"/>
  <c r="O7" i="293"/>
  <c r="N7" i="293"/>
  <c r="P6" i="293"/>
  <c r="O6" i="293"/>
  <c r="N6" i="293"/>
  <c r="P5" i="293"/>
  <c r="O5" i="293"/>
  <c r="N5" i="293"/>
  <c r="P16" i="283"/>
  <c r="O16" i="283"/>
  <c r="N16" i="283"/>
  <c r="P15" i="283"/>
  <c r="O15" i="283"/>
  <c r="N15" i="283"/>
  <c r="P14" i="283"/>
  <c r="O14" i="283"/>
  <c r="N14" i="283"/>
  <c r="P13" i="283"/>
  <c r="O13" i="283"/>
  <c r="N13" i="283"/>
  <c r="P12" i="283"/>
  <c r="O12" i="283"/>
  <c r="N12" i="283"/>
  <c r="P11" i="283"/>
  <c r="O11" i="283"/>
  <c r="N11" i="283"/>
  <c r="P10" i="283"/>
  <c r="O10" i="283"/>
  <c r="N10" i="283"/>
  <c r="P9" i="283"/>
  <c r="O9" i="283"/>
  <c r="N9" i="283"/>
  <c r="P8" i="283"/>
  <c r="O8" i="283"/>
  <c r="N8" i="283"/>
  <c r="P7" i="283"/>
  <c r="O7" i="283"/>
  <c r="N7" i="283"/>
  <c r="P6" i="283"/>
  <c r="O6" i="283"/>
  <c r="N6" i="283"/>
  <c r="P5" i="283"/>
  <c r="O5" i="283"/>
  <c r="N5" i="283"/>
  <c r="P7" i="277"/>
  <c r="O7" i="277"/>
  <c r="N7" i="277"/>
  <c r="P6" i="277"/>
  <c r="O6" i="277"/>
  <c r="N6" i="277"/>
  <c r="P5" i="277"/>
  <c r="O5" i="277"/>
  <c r="N5" i="277"/>
  <c r="L8" i="274"/>
  <c r="K8" i="274"/>
  <c r="J8" i="274"/>
  <c r="H8" i="274"/>
  <c r="G8" i="274"/>
  <c r="F8" i="274"/>
  <c r="D8" i="274"/>
  <c r="C8" i="274"/>
  <c r="B8" i="274"/>
  <c r="P7" i="271"/>
  <c r="O7" i="271"/>
  <c r="N7" i="271"/>
  <c r="P6" i="271"/>
  <c r="O6" i="271"/>
  <c r="N6" i="271"/>
  <c r="P5" i="271"/>
  <c r="O5" i="271"/>
  <c r="N5" i="271"/>
  <c r="S31" i="270"/>
  <c r="R31" i="270"/>
  <c r="Q31" i="270"/>
  <c r="S30" i="270"/>
  <c r="R30" i="270"/>
  <c r="Q30" i="270"/>
  <c r="S26" i="270"/>
  <c r="Q26" i="270"/>
  <c r="S25" i="270"/>
  <c r="R25" i="270"/>
  <c r="Q25" i="270"/>
  <c r="S24" i="270"/>
  <c r="R24" i="270"/>
  <c r="Q24" i="270"/>
  <c r="S23" i="270"/>
  <c r="R23" i="270"/>
  <c r="Q23" i="270"/>
  <c r="S22" i="270"/>
  <c r="R22" i="270"/>
  <c r="Q22" i="270"/>
  <c r="S21" i="270"/>
  <c r="R21" i="270"/>
  <c r="Q21" i="270"/>
  <c r="P31" i="270"/>
  <c r="O31" i="270"/>
  <c r="N31" i="270"/>
  <c r="P30" i="270"/>
  <c r="O30" i="270"/>
  <c r="N30" i="270"/>
  <c r="P29" i="270"/>
  <c r="O29" i="270"/>
  <c r="N29" i="270"/>
  <c r="P27" i="270"/>
  <c r="O27" i="270"/>
  <c r="N27" i="270"/>
  <c r="P26" i="270"/>
  <c r="O26" i="270"/>
  <c r="N26" i="270"/>
  <c r="P25" i="270"/>
  <c r="O25" i="270"/>
  <c r="N25" i="270"/>
  <c r="P24" i="270"/>
  <c r="O24" i="270"/>
  <c r="N24" i="270"/>
  <c r="P23" i="270"/>
  <c r="O23" i="270"/>
  <c r="N23" i="270"/>
  <c r="P22" i="270"/>
  <c r="O22" i="270"/>
  <c r="N22" i="270"/>
  <c r="P21" i="270"/>
  <c r="O21" i="270"/>
  <c r="N21" i="270"/>
  <c r="L30" i="270"/>
  <c r="K30" i="270"/>
  <c r="L29" i="270"/>
  <c r="K25" i="270" s="1"/>
  <c r="K29" i="270"/>
  <c r="L28" i="270"/>
  <c r="K28" i="270"/>
  <c r="L24" i="270" s="1"/>
  <c r="J30" i="270"/>
  <c r="I30" i="270"/>
  <c r="H30" i="270"/>
  <c r="J29" i="270"/>
  <c r="I29" i="270"/>
  <c r="H29" i="270"/>
  <c r="J28" i="270"/>
  <c r="I28" i="270"/>
  <c r="H28" i="270"/>
  <c r="G30" i="270"/>
  <c r="F30" i="270"/>
  <c r="E30" i="270"/>
  <c r="G29" i="270"/>
  <c r="F25" i="270" s="1"/>
  <c r="F29" i="270"/>
  <c r="E29" i="270"/>
  <c r="G28" i="270"/>
  <c r="F28" i="270"/>
  <c r="E28" i="270"/>
  <c r="D28" i="270"/>
  <c r="D29" i="270"/>
  <c r="D30" i="270"/>
  <c r="C28" i="270"/>
  <c r="C29" i="270"/>
  <c r="C30" i="270"/>
  <c r="B28" i="270"/>
  <c r="B29" i="270"/>
  <c r="B30" i="270"/>
  <c r="F5" i="269"/>
  <c r="Q23" i="268"/>
  <c r="Q24" i="268"/>
  <c r="M24" i="268"/>
  <c r="M23" i="268"/>
  <c r="I24" i="268"/>
  <c r="I23" i="268"/>
  <c r="E24" i="268"/>
  <c r="E23" i="268"/>
  <c r="Q11" i="289" l="1"/>
  <c r="O25" i="289"/>
  <c r="P25" i="289"/>
  <c r="N25" i="289"/>
  <c r="N13" i="288"/>
  <c r="O13" i="288"/>
  <c r="P13" i="288"/>
  <c r="Q11" i="288"/>
  <c r="Q8" i="285"/>
  <c r="Q6" i="284"/>
  <c r="K26" i="270"/>
  <c r="I26" i="270"/>
  <c r="M25" i="270"/>
  <c r="L25" i="270"/>
  <c r="C26" i="270"/>
  <c r="F24" i="270"/>
  <c r="M26" i="270"/>
  <c r="I25" i="270"/>
  <c r="I24" i="270"/>
  <c r="H24" i="270"/>
  <c r="G25" i="270"/>
  <c r="J25" i="270"/>
  <c r="D26" i="270"/>
  <c r="E24" i="270"/>
  <c r="C25" i="270"/>
  <c r="D25" i="270"/>
  <c r="C24" i="270"/>
  <c r="M24" i="270"/>
  <c r="E26" i="270"/>
  <c r="J26" i="270"/>
  <c r="F26" i="270"/>
  <c r="B25" i="270"/>
  <c r="B24" i="270"/>
  <c r="E25" i="270"/>
  <c r="E12" i="264"/>
  <c r="E11" i="264"/>
  <c r="E10" i="264"/>
  <c r="E9" i="264"/>
  <c r="E8" i="264"/>
  <c r="E7" i="264"/>
  <c r="E6" i="264"/>
  <c r="E5" i="264"/>
  <c r="I7" i="264"/>
  <c r="I6" i="264"/>
  <c r="I5" i="264"/>
  <c r="M12" i="264"/>
  <c r="M8" i="264"/>
  <c r="M7" i="264"/>
  <c r="M6" i="264"/>
  <c r="M5" i="264"/>
  <c r="Q12" i="264"/>
  <c r="Q11" i="264"/>
  <c r="Q10" i="264"/>
  <c r="Q9" i="264"/>
  <c r="Q8" i="264"/>
  <c r="Q7" i="264"/>
  <c r="Q6" i="264"/>
  <c r="Q5" i="264"/>
  <c r="P13" i="264"/>
  <c r="O13" i="264"/>
  <c r="N13" i="264"/>
  <c r="L13" i="264"/>
  <c r="K13" i="264"/>
  <c r="J13" i="264"/>
  <c r="H13" i="264"/>
  <c r="G13" i="264"/>
  <c r="F13" i="264"/>
  <c r="D13" i="264"/>
  <c r="C13" i="264"/>
  <c r="B13" i="264"/>
  <c r="Q11" i="316"/>
  <c r="Q10" i="316"/>
  <c r="Q9" i="316"/>
  <c r="Q8" i="316"/>
  <c r="Q7" i="316"/>
  <c r="Q6" i="316"/>
  <c r="Q5" i="316"/>
  <c r="M11" i="316"/>
  <c r="M10" i="316"/>
  <c r="M9" i="316"/>
  <c r="M8" i="316"/>
  <c r="M7" i="316"/>
  <c r="M6" i="316"/>
  <c r="M5" i="316"/>
  <c r="I11" i="316"/>
  <c r="I10" i="316"/>
  <c r="I7" i="316"/>
  <c r="I6" i="316"/>
  <c r="I5" i="316"/>
  <c r="E11" i="316"/>
  <c r="E10" i="316"/>
  <c r="E9" i="316"/>
  <c r="E7" i="316"/>
  <c r="E6" i="316"/>
  <c r="E5" i="316"/>
  <c r="P12" i="316"/>
  <c r="O12" i="316"/>
  <c r="N12" i="316"/>
  <c r="L12" i="316"/>
  <c r="K12" i="316"/>
  <c r="J12" i="316"/>
  <c r="H12" i="316"/>
  <c r="G12" i="316"/>
  <c r="F12" i="316"/>
  <c r="D12" i="316"/>
  <c r="C12" i="316"/>
  <c r="B12" i="316"/>
  <c r="Q19" i="322"/>
  <c r="Q18" i="322"/>
  <c r="Q17" i="322"/>
  <c r="Q16" i="322"/>
  <c r="Q15" i="322"/>
  <c r="Q14" i="322"/>
  <c r="Q13" i="322"/>
  <c r="Q12" i="322"/>
  <c r="Q11" i="322"/>
  <c r="Q10" i="322"/>
  <c r="Q9" i="322"/>
  <c r="Q8" i="322"/>
  <c r="Q7" i="322"/>
  <c r="Q6" i="322"/>
  <c r="Q5" i="322"/>
  <c r="M19" i="322"/>
  <c r="M18" i="322"/>
  <c r="M17" i="322"/>
  <c r="M16" i="322"/>
  <c r="M15" i="322"/>
  <c r="M14" i="322"/>
  <c r="M13" i="322"/>
  <c r="M12" i="322"/>
  <c r="M11" i="322"/>
  <c r="M10" i="322"/>
  <c r="M9" i="322"/>
  <c r="M8" i="322"/>
  <c r="M7" i="322"/>
  <c r="M6" i="322"/>
  <c r="M5" i="322"/>
  <c r="I18" i="322"/>
  <c r="I17" i="322"/>
  <c r="I16" i="322"/>
  <c r="I15" i="322"/>
  <c r="I14" i="322"/>
  <c r="I13" i="322"/>
  <c r="I12" i="322"/>
  <c r="I11" i="322"/>
  <c r="I10" i="322"/>
  <c r="I9" i="322"/>
  <c r="I8" i="322"/>
  <c r="I7" i="322"/>
  <c r="I6" i="322"/>
  <c r="I5" i="322"/>
  <c r="E18" i="322"/>
  <c r="E17" i="322"/>
  <c r="E16" i="322"/>
  <c r="E15" i="322"/>
  <c r="E14" i="322"/>
  <c r="E13" i="322"/>
  <c r="E12" i="322"/>
  <c r="E11" i="322"/>
  <c r="E10" i="322"/>
  <c r="E9" i="322"/>
  <c r="E8" i="322"/>
  <c r="E7" i="322"/>
  <c r="E6" i="322"/>
  <c r="P20" i="322"/>
  <c r="O20" i="322"/>
  <c r="N20" i="322"/>
  <c r="L20" i="322"/>
  <c r="K20" i="322"/>
  <c r="J20" i="322"/>
  <c r="H20" i="322"/>
  <c r="G20" i="322"/>
  <c r="F20" i="322"/>
  <c r="D20" i="322"/>
  <c r="C20" i="322"/>
  <c r="B20" i="322"/>
  <c r="Q9" i="321"/>
  <c r="Q8" i="321"/>
  <c r="Q7" i="321"/>
  <c r="Q6" i="321"/>
  <c r="Q5" i="321"/>
  <c r="M9" i="321"/>
  <c r="M8" i="321"/>
  <c r="M7" i="321"/>
  <c r="M6" i="321"/>
  <c r="M5" i="321"/>
  <c r="I9" i="321"/>
  <c r="I8" i="321"/>
  <c r="I7" i="321"/>
  <c r="I6" i="321"/>
  <c r="I5" i="321"/>
  <c r="E9" i="321"/>
  <c r="E8" i="321"/>
  <c r="E7" i="321"/>
  <c r="E6" i="321"/>
  <c r="E5" i="321"/>
  <c r="P10" i="321"/>
  <c r="O10" i="321"/>
  <c r="N10" i="321"/>
  <c r="L10" i="321"/>
  <c r="K10" i="321"/>
  <c r="J10" i="321"/>
  <c r="H10" i="321"/>
  <c r="I10" i="321" s="1"/>
  <c r="G10" i="321"/>
  <c r="F10" i="321"/>
  <c r="D10" i="321"/>
  <c r="C10" i="321"/>
  <c r="B10" i="321"/>
  <c r="Q6" i="320"/>
  <c r="Q5" i="320"/>
  <c r="M6" i="320"/>
  <c r="M5" i="320"/>
  <c r="I6" i="320"/>
  <c r="I5" i="320"/>
  <c r="E6" i="320"/>
  <c r="E5" i="320"/>
  <c r="P8" i="320"/>
  <c r="O8" i="320"/>
  <c r="N8" i="320"/>
  <c r="L8" i="320"/>
  <c r="K8" i="320"/>
  <c r="J8" i="320"/>
  <c r="H8" i="320"/>
  <c r="G8" i="320"/>
  <c r="F8" i="320"/>
  <c r="D8" i="320"/>
  <c r="C8" i="320"/>
  <c r="B8" i="320"/>
  <c r="Q22" i="319"/>
  <c r="Q21" i="319"/>
  <c r="Q20" i="319"/>
  <c r="Q19" i="319"/>
  <c r="Q18" i="319"/>
  <c r="Q17" i="319"/>
  <c r="Q16" i="319"/>
  <c r="Q15" i="319"/>
  <c r="Q14" i="319"/>
  <c r="Q13" i="319"/>
  <c r="Q12" i="319"/>
  <c r="Q11" i="319"/>
  <c r="Q10" i="319"/>
  <c r="Q9" i="319"/>
  <c r="Q8" i="319"/>
  <c r="Q7" i="319"/>
  <c r="Q6" i="319"/>
  <c r="Q5" i="319"/>
  <c r="M22" i="319"/>
  <c r="M21" i="319"/>
  <c r="M20" i="319"/>
  <c r="M19" i="319"/>
  <c r="M18" i="319"/>
  <c r="M17" i="319"/>
  <c r="M16" i="319"/>
  <c r="M15" i="319"/>
  <c r="M14" i="319"/>
  <c r="M13" i="319"/>
  <c r="M12" i="319"/>
  <c r="M11" i="319"/>
  <c r="M10" i="319"/>
  <c r="M9" i="319"/>
  <c r="M8" i="319"/>
  <c r="M7" i="319"/>
  <c r="M6" i="319"/>
  <c r="M5" i="319"/>
  <c r="I22" i="319"/>
  <c r="I21" i="319"/>
  <c r="I20" i="319"/>
  <c r="I16" i="319"/>
  <c r="I15" i="319"/>
  <c r="I14" i="319"/>
  <c r="I13" i="319"/>
  <c r="I12" i="319"/>
  <c r="I10" i="319"/>
  <c r="I9" i="319"/>
  <c r="I8" i="319"/>
  <c r="I7" i="319"/>
  <c r="I6" i="319"/>
  <c r="I5" i="319"/>
  <c r="E9" i="319"/>
  <c r="E8" i="319"/>
  <c r="E7" i="319"/>
  <c r="E5" i="319"/>
  <c r="M23" i="319"/>
  <c r="I23" i="319"/>
  <c r="E23" i="319"/>
  <c r="W14" i="317"/>
  <c r="V14" i="317"/>
  <c r="U14" i="317"/>
  <c r="T14" i="317"/>
  <c r="S14" i="317"/>
  <c r="R14" i="317"/>
  <c r="W13" i="317"/>
  <c r="V13" i="317"/>
  <c r="U13" i="317"/>
  <c r="T13" i="317"/>
  <c r="S13" i="317"/>
  <c r="R13" i="317"/>
  <c r="W12" i="317"/>
  <c r="V12" i="317"/>
  <c r="U12" i="317"/>
  <c r="T12" i="317"/>
  <c r="S12" i="317"/>
  <c r="R12" i="317"/>
  <c r="W11" i="317"/>
  <c r="V11" i="317"/>
  <c r="U11" i="317"/>
  <c r="T11" i="317"/>
  <c r="S11" i="317"/>
  <c r="R11" i="317"/>
  <c r="W10" i="317"/>
  <c r="V10" i="317"/>
  <c r="U10" i="317"/>
  <c r="T10" i="317"/>
  <c r="S10" i="317"/>
  <c r="R10" i="317"/>
  <c r="W9" i="317"/>
  <c r="V9" i="317"/>
  <c r="U9" i="317"/>
  <c r="T9" i="317"/>
  <c r="S9" i="317"/>
  <c r="R9" i="317"/>
  <c r="W8" i="317"/>
  <c r="V8" i="317"/>
  <c r="U8" i="317"/>
  <c r="T8" i="317"/>
  <c r="S8" i="317"/>
  <c r="R8" i="317"/>
  <c r="W7" i="317"/>
  <c r="V7" i="317"/>
  <c r="U7" i="317"/>
  <c r="T7" i="317"/>
  <c r="S7" i="317"/>
  <c r="R7" i="317"/>
  <c r="W6" i="317"/>
  <c r="V6" i="317"/>
  <c r="U6" i="317"/>
  <c r="T6" i="317"/>
  <c r="S6" i="317"/>
  <c r="R6" i="317"/>
  <c r="W5" i="317"/>
  <c r="V5" i="317"/>
  <c r="U5" i="317"/>
  <c r="T5" i="317"/>
  <c r="S5" i="317"/>
  <c r="R5" i="317"/>
  <c r="Q14" i="317"/>
  <c r="Q12" i="317"/>
  <c r="Q11" i="317"/>
  <c r="Q10" i="317"/>
  <c r="Q9" i="317"/>
  <c r="Q8" i="317"/>
  <c r="Q7" i="317"/>
  <c r="Q6" i="317"/>
  <c r="Q5" i="317"/>
  <c r="M14" i="317"/>
  <c r="M13" i="317"/>
  <c r="M12" i="317"/>
  <c r="M11" i="317"/>
  <c r="M10" i="317"/>
  <c r="M9" i="317"/>
  <c r="M8" i="317"/>
  <c r="M7" i="317"/>
  <c r="M6" i="317"/>
  <c r="M5" i="317"/>
  <c r="I14" i="317"/>
  <c r="I13" i="317"/>
  <c r="I12" i="317"/>
  <c r="I11" i="317"/>
  <c r="I10" i="317"/>
  <c r="I9" i="317"/>
  <c r="I8" i="317"/>
  <c r="I7" i="317"/>
  <c r="I6" i="317"/>
  <c r="I5" i="317"/>
  <c r="E13" i="317"/>
  <c r="E11" i="317"/>
  <c r="E6" i="317"/>
  <c r="P15" i="317"/>
  <c r="W15" i="317" s="1"/>
  <c r="O15" i="317"/>
  <c r="N15" i="317"/>
  <c r="L15" i="317"/>
  <c r="K15" i="317"/>
  <c r="J15" i="317"/>
  <c r="H15" i="317"/>
  <c r="G15" i="317"/>
  <c r="F15" i="317"/>
  <c r="D15" i="317"/>
  <c r="C15" i="317"/>
  <c r="B15" i="317"/>
  <c r="Q24" i="315"/>
  <c r="Q23" i="315"/>
  <c r="Q22" i="315"/>
  <c r="Q21" i="315"/>
  <c r="Q20" i="315"/>
  <c r="Q19" i="315"/>
  <c r="Q18" i="315"/>
  <c r="Q17" i="315"/>
  <c r="Q16" i="315"/>
  <c r="Q15" i="315"/>
  <c r="Q14" i="315"/>
  <c r="Q13" i="315"/>
  <c r="Q12" i="315"/>
  <c r="Q11" i="315"/>
  <c r="Q10" i="315"/>
  <c r="Q9" i="315"/>
  <c r="Q8" i="315"/>
  <c r="Q7" i="315"/>
  <c r="Q6" i="315"/>
  <c r="Q5" i="315"/>
  <c r="M24" i="315"/>
  <c r="M23" i="315"/>
  <c r="M22" i="315"/>
  <c r="M21" i="315"/>
  <c r="M20" i="315"/>
  <c r="M19" i="315"/>
  <c r="M18" i="315"/>
  <c r="M17" i="315"/>
  <c r="M16" i="315"/>
  <c r="M15" i="315"/>
  <c r="M14" i="315"/>
  <c r="M13" i="315"/>
  <c r="M12" i="315"/>
  <c r="M11" i="315"/>
  <c r="M10" i="315"/>
  <c r="M9" i="315"/>
  <c r="M8" i="315"/>
  <c r="M7" i="315"/>
  <c r="M6" i="315"/>
  <c r="M5" i="315"/>
  <c r="I24" i="315"/>
  <c r="I23" i="315"/>
  <c r="I22" i="315"/>
  <c r="I21" i="315"/>
  <c r="I20" i="315"/>
  <c r="I19" i="315"/>
  <c r="I18" i="315"/>
  <c r="I17" i="315"/>
  <c r="I16" i="315"/>
  <c r="I15" i="315"/>
  <c r="I14" i="315"/>
  <c r="I13" i="315"/>
  <c r="I12" i="315"/>
  <c r="I11" i="315"/>
  <c r="I10" i="315"/>
  <c r="I9" i="315"/>
  <c r="I8" i="315"/>
  <c r="I7" i="315"/>
  <c r="I6" i="315"/>
  <c r="I5" i="315"/>
  <c r="E24" i="315"/>
  <c r="E23" i="315"/>
  <c r="E10" i="315"/>
  <c r="E9" i="315"/>
  <c r="E8" i="315"/>
  <c r="E7" i="315"/>
  <c r="E6" i="315"/>
  <c r="E5" i="315"/>
  <c r="P25" i="315"/>
  <c r="O25" i="315"/>
  <c r="N25" i="315"/>
  <c r="L25" i="315"/>
  <c r="K25" i="315"/>
  <c r="J25" i="315"/>
  <c r="H25" i="315"/>
  <c r="G25" i="315"/>
  <c r="F25" i="315"/>
  <c r="D25" i="315"/>
  <c r="C25" i="315"/>
  <c r="B25" i="315"/>
  <c r="Q12" i="314"/>
  <c r="Q11" i="314"/>
  <c r="Q10" i="314"/>
  <c r="Q9" i="314"/>
  <c r="Q8" i="314"/>
  <c r="Q7" i="314"/>
  <c r="Q6" i="314"/>
  <c r="Q5" i="314"/>
  <c r="M12" i="314"/>
  <c r="M11" i="314"/>
  <c r="M10" i="314"/>
  <c r="M9" i="314"/>
  <c r="M8" i="314"/>
  <c r="M7" i="314"/>
  <c r="M6" i="314"/>
  <c r="M5" i="314"/>
  <c r="I12" i="314"/>
  <c r="I11" i="314"/>
  <c r="I10" i="314"/>
  <c r="I9" i="314"/>
  <c r="I8" i="314"/>
  <c r="I7" i="314"/>
  <c r="I6" i="314"/>
  <c r="I5" i="314"/>
  <c r="E12" i="314"/>
  <c r="E11" i="314"/>
  <c r="E10" i="314"/>
  <c r="E9" i="314"/>
  <c r="E8" i="314"/>
  <c r="E7" i="314"/>
  <c r="E6" i="314"/>
  <c r="E5" i="314"/>
  <c r="P13" i="314"/>
  <c r="O13" i="314"/>
  <c r="N13" i="314"/>
  <c r="L13" i="314"/>
  <c r="K13" i="314"/>
  <c r="J13" i="314"/>
  <c r="H13" i="314"/>
  <c r="G13" i="314"/>
  <c r="F13" i="314"/>
  <c r="D13" i="314"/>
  <c r="C13" i="314"/>
  <c r="B13" i="314"/>
  <c r="Q6" i="313"/>
  <c r="Q5" i="313"/>
  <c r="M6" i="313"/>
  <c r="M5" i="313"/>
  <c r="I6" i="313"/>
  <c r="I5" i="313"/>
  <c r="E6" i="313"/>
  <c r="E5" i="313"/>
  <c r="P7" i="313"/>
  <c r="O7" i="313"/>
  <c r="N7" i="313"/>
  <c r="L7" i="313"/>
  <c r="K7" i="313"/>
  <c r="J7" i="313"/>
  <c r="H7" i="313"/>
  <c r="G7" i="313"/>
  <c r="F7" i="313"/>
  <c r="D7" i="313"/>
  <c r="C7" i="313"/>
  <c r="B7" i="313"/>
  <c r="Q7" i="312"/>
  <c r="Q6" i="312"/>
  <c r="Q5" i="312"/>
  <c r="M7" i="312"/>
  <c r="M6" i="312"/>
  <c r="M5" i="312"/>
  <c r="I7" i="312"/>
  <c r="I6" i="312"/>
  <c r="E7" i="312"/>
  <c r="E6" i="312"/>
  <c r="P8" i="312"/>
  <c r="O8" i="312"/>
  <c r="N8" i="312"/>
  <c r="L8" i="312"/>
  <c r="K8" i="312"/>
  <c r="J8" i="312"/>
  <c r="H8" i="312"/>
  <c r="G8" i="312"/>
  <c r="F8" i="312"/>
  <c r="D8" i="312"/>
  <c r="C8" i="312"/>
  <c r="B8" i="312"/>
  <c r="Q7" i="311"/>
  <c r="Q6" i="311"/>
  <c r="Q5" i="311"/>
  <c r="M7" i="311"/>
  <c r="M6" i="311"/>
  <c r="M5" i="311"/>
  <c r="I7" i="311"/>
  <c r="I6" i="311"/>
  <c r="I5" i="311"/>
  <c r="E7" i="311"/>
  <c r="E6" i="311"/>
  <c r="E5" i="311"/>
  <c r="P9" i="311"/>
  <c r="O9" i="311"/>
  <c r="N9" i="311"/>
  <c r="L9" i="311"/>
  <c r="K9" i="311"/>
  <c r="J9" i="311"/>
  <c r="H9" i="311"/>
  <c r="G9" i="311"/>
  <c r="F9" i="311"/>
  <c r="D9" i="311"/>
  <c r="C9" i="311"/>
  <c r="E9" i="311" s="1"/>
  <c r="B9" i="311"/>
  <c r="Q12" i="310"/>
  <c r="Q11" i="310"/>
  <c r="Q10" i="310"/>
  <c r="Q9" i="310"/>
  <c r="Q8" i="310"/>
  <c r="Q7" i="310"/>
  <c r="Q6" i="310"/>
  <c r="Q5" i="310"/>
  <c r="M12" i="310"/>
  <c r="M11" i="310"/>
  <c r="M10" i="310"/>
  <c r="M9" i="310"/>
  <c r="M8" i="310"/>
  <c r="M7" i="310"/>
  <c r="M6" i="310"/>
  <c r="M5" i="310"/>
  <c r="I12" i="310"/>
  <c r="I7" i="310"/>
  <c r="I6" i="310"/>
  <c r="I5" i="310"/>
  <c r="E7" i="310"/>
  <c r="E6" i="310"/>
  <c r="E5" i="310"/>
  <c r="P13" i="310"/>
  <c r="O13" i="310"/>
  <c r="N13" i="310"/>
  <c r="L13" i="310"/>
  <c r="K13" i="310"/>
  <c r="J13" i="310"/>
  <c r="H13" i="310"/>
  <c r="G13" i="310"/>
  <c r="F13" i="310"/>
  <c r="D13" i="310"/>
  <c r="C13" i="310"/>
  <c r="B13" i="310"/>
  <c r="Q12" i="308"/>
  <c r="Q11" i="308"/>
  <c r="Q10" i="308"/>
  <c r="Q9" i="308"/>
  <c r="Q8" i="308"/>
  <c r="Q7" i="308"/>
  <c r="Q6" i="308"/>
  <c r="Q5" i="308"/>
  <c r="M12" i="308"/>
  <c r="M11" i="308"/>
  <c r="M10" i="308"/>
  <c r="M9" i="308"/>
  <c r="M8" i="308"/>
  <c r="M7" i="308"/>
  <c r="M6" i="308"/>
  <c r="M5" i="308"/>
  <c r="I12" i="308"/>
  <c r="I11" i="308"/>
  <c r="I10" i="308"/>
  <c r="I9" i="308"/>
  <c r="I8" i="308"/>
  <c r="I7" i="308"/>
  <c r="I6" i="308"/>
  <c r="I5" i="308"/>
  <c r="E12" i="308"/>
  <c r="E11" i="308"/>
  <c r="E10" i="308"/>
  <c r="E9" i="308"/>
  <c r="E8" i="308"/>
  <c r="E7" i="308"/>
  <c r="E6" i="308"/>
  <c r="E5" i="308"/>
  <c r="P13" i="308"/>
  <c r="O13" i="308"/>
  <c r="N13" i="308"/>
  <c r="L13" i="308"/>
  <c r="K13" i="308"/>
  <c r="J13" i="308"/>
  <c r="H13" i="308"/>
  <c r="G13" i="308"/>
  <c r="F13" i="308"/>
  <c r="D13" i="308"/>
  <c r="C13" i="308"/>
  <c r="B13" i="308"/>
  <c r="Q11" i="307"/>
  <c r="Q10" i="307"/>
  <c r="Q9" i="307"/>
  <c r="Q8" i="307"/>
  <c r="Q7" i="307"/>
  <c r="Q6" i="307"/>
  <c r="Q5" i="307"/>
  <c r="M11" i="307"/>
  <c r="M10" i="307"/>
  <c r="M9" i="307"/>
  <c r="M8" i="307"/>
  <c r="M7" i="307"/>
  <c r="M6" i="307"/>
  <c r="M5" i="307"/>
  <c r="I11" i="307"/>
  <c r="I10" i="307"/>
  <c r="I9" i="307"/>
  <c r="I8" i="307"/>
  <c r="I7" i="307"/>
  <c r="I6" i="307"/>
  <c r="I5" i="307"/>
  <c r="E11" i="307"/>
  <c r="E10" i="307"/>
  <c r="E9" i="307"/>
  <c r="E8" i="307"/>
  <c r="E7" i="307"/>
  <c r="E6" i="307"/>
  <c r="E5" i="307"/>
  <c r="P12" i="307"/>
  <c r="O12" i="307"/>
  <c r="N12" i="307"/>
  <c r="L12" i="307"/>
  <c r="K12" i="307"/>
  <c r="J12" i="307"/>
  <c r="H12" i="307"/>
  <c r="G12" i="307"/>
  <c r="F12" i="307"/>
  <c r="D12" i="307"/>
  <c r="C12" i="307"/>
  <c r="B12" i="307"/>
  <c r="Q16" i="306"/>
  <c r="Q15" i="306"/>
  <c r="Q14" i="306"/>
  <c r="Q13" i="306"/>
  <c r="Q12" i="306"/>
  <c r="Q11" i="306"/>
  <c r="Q10" i="306"/>
  <c r="Q9" i="306"/>
  <c r="Q8" i="306"/>
  <c r="Q7" i="306"/>
  <c r="Q6" i="306"/>
  <c r="Q5" i="306"/>
  <c r="M16" i="306"/>
  <c r="M15" i="306"/>
  <c r="M14" i="306"/>
  <c r="M13" i="306"/>
  <c r="M12" i="306"/>
  <c r="M11" i="306"/>
  <c r="M10" i="306"/>
  <c r="M9" i="306"/>
  <c r="M8" i="306"/>
  <c r="M7" i="306"/>
  <c r="M6" i="306"/>
  <c r="M5" i="306"/>
  <c r="I16" i="306"/>
  <c r="I15" i="306"/>
  <c r="I14" i="306"/>
  <c r="I13" i="306"/>
  <c r="I12" i="306"/>
  <c r="I11" i="306"/>
  <c r="I10" i="306"/>
  <c r="I9" i="306"/>
  <c r="I8" i="306"/>
  <c r="I7" i="306"/>
  <c r="I6" i="306"/>
  <c r="I5" i="306"/>
  <c r="E16" i="306"/>
  <c r="E15" i="306"/>
  <c r="E14" i="306"/>
  <c r="E13" i="306"/>
  <c r="E12" i="306"/>
  <c r="E11" i="306"/>
  <c r="E10" i="306"/>
  <c r="E9" i="306"/>
  <c r="E8" i="306"/>
  <c r="E7" i="306"/>
  <c r="E6" i="306"/>
  <c r="E5" i="306"/>
  <c r="P17" i="306"/>
  <c r="O17" i="306"/>
  <c r="N17" i="306"/>
  <c r="L17" i="306"/>
  <c r="K17" i="306"/>
  <c r="J17" i="306"/>
  <c r="H17" i="306"/>
  <c r="G17" i="306"/>
  <c r="F17" i="306"/>
  <c r="D17" i="306"/>
  <c r="C17" i="306"/>
  <c r="B17" i="306"/>
  <c r="Q7" i="281"/>
  <c r="Q6" i="281"/>
  <c r="Q5" i="281"/>
  <c r="M7" i="281"/>
  <c r="M6" i="281"/>
  <c r="M5" i="281"/>
  <c r="I7" i="281"/>
  <c r="I6" i="281"/>
  <c r="I5" i="281"/>
  <c r="E7" i="281"/>
  <c r="E6" i="281"/>
  <c r="E5" i="281"/>
  <c r="P8" i="281"/>
  <c r="O8" i="281"/>
  <c r="N8" i="281"/>
  <c r="L8" i="281"/>
  <c r="K8" i="281"/>
  <c r="J8" i="281"/>
  <c r="H8" i="281"/>
  <c r="G8" i="281"/>
  <c r="F8" i="281"/>
  <c r="D8" i="281"/>
  <c r="C8" i="281"/>
  <c r="B8" i="281"/>
  <c r="Q6" i="305"/>
  <c r="Q5" i="305"/>
  <c r="M6" i="305"/>
  <c r="M5" i="305"/>
  <c r="I6" i="305"/>
  <c r="I5" i="305"/>
  <c r="E6" i="305"/>
  <c r="E5" i="305"/>
  <c r="Q8" i="305"/>
  <c r="M8" i="305"/>
  <c r="I8" i="305"/>
  <c r="E8" i="305"/>
  <c r="Q9" i="304"/>
  <c r="Q8" i="304"/>
  <c r="Q7" i="304"/>
  <c r="Q6" i="304"/>
  <c r="Q5" i="304"/>
  <c r="M9" i="304"/>
  <c r="M8" i="304"/>
  <c r="M7" i="304"/>
  <c r="M6" i="304"/>
  <c r="M5" i="304"/>
  <c r="I8" i="304"/>
  <c r="I7" i="304"/>
  <c r="I6" i="304"/>
  <c r="I5" i="304"/>
  <c r="E8" i="304"/>
  <c r="E7" i="304"/>
  <c r="E6" i="304"/>
  <c r="E5" i="304"/>
  <c r="P10" i="304"/>
  <c r="O10" i="304"/>
  <c r="N10" i="304"/>
  <c r="L10" i="304"/>
  <c r="K10" i="304"/>
  <c r="J10" i="304"/>
  <c r="H10" i="304"/>
  <c r="G10" i="304"/>
  <c r="F10" i="304"/>
  <c r="D10" i="304"/>
  <c r="C10" i="304"/>
  <c r="B10" i="304"/>
  <c r="Q18" i="303"/>
  <c r="Q17" i="303"/>
  <c r="Q16" i="303"/>
  <c r="Q15" i="303"/>
  <c r="Q14" i="303"/>
  <c r="Q13" i="303"/>
  <c r="Q12" i="303"/>
  <c r="Q11" i="303"/>
  <c r="Q10" i="303"/>
  <c r="Q9" i="303"/>
  <c r="Q8" i="303"/>
  <c r="Q7" i="303"/>
  <c r="Q6" i="303"/>
  <c r="Q5" i="303"/>
  <c r="M18" i="303"/>
  <c r="M17" i="303"/>
  <c r="M16" i="303"/>
  <c r="M15" i="303"/>
  <c r="M14" i="303"/>
  <c r="M13" i="303"/>
  <c r="M12" i="303"/>
  <c r="M11" i="303"/>
  <c r="M10" i="303"/>
  <c r="M9" i="303"/>
  <c r="M8" i="303"/>
  <c r="M7" i="303"/>
  <c r="M6" i="303"/>
  <c r="M5" i="303"/>
  <c r="I18" i="303"/>
  <c r="I16" i="303"/>
  <c r="I15" i="303"/>
  <c r="I14" i="303"/>
  <c r="I13" i="303"/>
  <c r="I12" i="303"/>
  <c r="I11" i="303"/>
  <c r="I10" i="303"/>
  <c r="I9" i="303"/>
  <c r="I8" i="303"/>
  <c r="I7" i="303"/>
  <c r="I6" i="303"/>
  <c r="I5" i="303"/>
  <c r="E18" i="303"/>
  <c r="E15" i="303"/>
  <c r="E14" i="303"/>
  <c r="E13" i="303"/>
  <c r="E12" i="303"/>
  <c r="E11" i="303"/>
  <c r="E10" i="303"/>
  <c r="E9" i="303"/>
  <c r="E8" i="303"/>
  <c r="E7" i="303"/>
  <c r="E6" i="303"/>
  <c r="E5" i="303"/>
  <c r="Q20" i="303"/>
  <c r="M20" i="303"/>
  <c r="E20" i="303"/>
  <c r="Q24" i="302"/>
  <c r="Q23" i="302"/>
  <c r="Q22" i="302"/>
  <c r="Q21" i="302"/>
  <c r="Q20" i="302"/>
  <c r="Q19" i="302"/>
  <c r="Q18" i="302"/>
  <c r="Q17" i="302"/>
  <c r="Q16" i="302"/>
  <c r="Q15" i="302"/>
  <c r="Q14" i="302"/>
  <c r="Q13" i="302"/>
  <c r="Q12" i="302"/>
  <c r="Q11" i="302"/>
  <c r="Q10" i="302"/>
  <c r="Q9" i="302"/>
  <c r="Q8" i="302"/>
  <c r="Q7" i="302"/>
  <c r="Q6" i="302"/>
  <c r="Q5" i="302"/>
  <c r="M24" i="302"/>
  <c r="M23" i="302"/>
  <c r="M22" i="302"/>
  <c r="M21" i="302"/>
  <c r="M20" i="302"/>
  <c r="M19" i="302"/>
  <c r="M18" i="302"/>
  <c r="M17" i="302"/>
  <c r="M16" i="302"/>
  <c r="M15" i="302"/>
  <c r="M14" i="302"/>
  <c r="M13" i="302"/>
  <c r="M12" i="302"/>
  <c r="M11" i="302"/>
  <c r="M10" i="302"/>
  <c r="M9" i="302"/>
  <c r="M8" i="302"/>
  <c r="M7" i="302"/>
  <c r="M6" i="302"/>
  <c r="M5" i="302"/>
  <c r="I24" i="302"/>
  <c r="I23" i="302"/>
  <c r="I22" i="302"/>
  <c r="I21" i="302"/>
  <c r="I20" i="302"/>
  <c r="I19" i="302"/>
  <c r="I10" i="302"/>
  <c r="I9" i="302"/>
  <c r="I8" i="302"/>
  <c r="I7" i="302"/>
  <c r="I6" i="302"/>
  <c r="I5" i="302"/>
  <c r="E24" i="302"/>
  <c r="E9" i="302"/>
  <c r="E8" i="302"/>
  <c r="E7" i="302"/>
  <c r="E6" i="302"/>
  <c r="E5" i="302"/>
  <c r="P25" i="302"/>
  <c r="O25" i="302"/>
  <c r="N25" i="302"/>
  <c r="L25" i="302"/>
  <c r="K25" i="302"/>
  <c r="J25" i="302"/>
  <c r="H25" i="302"/>
  <c r="G25" i="302"/>
  <c r="F25" i="302"/>
  <c r="D25" i="302"/>
  <c r="C25" i="302"/>
  <c r="B25" i="302"/>
  <c r="Q12" i="301"/>
  <c r="Q11" i="301"/>
  <c r="Q10" i="301"/>
  <c r="Q9" i="301"/>
  <c r="Q8" i="301"/>
  <c r="Q7" i="301"/>
  <c r="Q6" i="301"/>
  <c r="Q5" i="301"/>
  <c r="M12" i="301"/>
  <c r="M11" i="301"/>
  <c r="M10" i="301"/>
  <c r="M9" i="301"/>
  <c r="M8" i="301"/>
  <c r="M7" i="301"/>
  <c r="M6" i="301"/>
  <c r="M5" i="301"/>
  <c r="I12" i="301"/>
  <c r="I11" i="301"/>
  <c r="I10" i="301"/>
  <c r="I9" i="301"/>
  <c r="I8" i="301"/>
  <c r="I7" i="301"/>
  <c r="I6" i="301"/>
  <c r="I5" i="301"/>
  <c r="E12" i="301"/>
  <c r="E11" i="301"/>
  <c r="E10" i="301"/>
  <c r="E8" i="301"/>
  <c r="E7" i="301"/>
  <c r="E6" i="301"/>
  <c r="E5" i="301"/>
  <c r="P13" i="301"/>
  <c r="O13" i="301"/>
  <c r="N13" i="301"/>
  <c r="L13" i="301"/>
  <c r="K13" i="301"/>
  <c r="J13" i="301"/>
  <c r="H13" i="301"/>
  <c r="G13" i="301"/>
  <c r="F13" i="301"/>
  <c r="D13" i="301"/>
  <c r="C13" i="301"/>
  <c r="B13" i="301"/>
  <c r="Q6" i="300"/>
  <c r="Q5" i="300"/>
  <c r="M6" i="300"/>
  <c r="M5" i="300"/>
  <c r="I6" i="300"/>
  <c r="I5" i="300"/>
  <c r="E6" i="300"/>
  <c r="E5" i="300"/>
  <c r="P7" i="300"/>
  <c r="O7" i="300"/>
  <c r="N7" i="300"/>
  <c r="L7" i="300"/>
  <c r="K7" i="300"/>
  <c r="J7" i="300"/>
  <c r="H7" i="300"/>
  <c r="G7" i="300"/>
  <c r="F7" i="300"/>
  <c r="D7" i="300"/>
  <c r="C7" i="300"/>
  <c r="B7" i="300"/>
  <c r="Q7" i="299"/>
  <c r="Q6" i="299"/>
  <c r="Q5" i="299"/>
  <c r="M7" i="299"/>
  <c r="M6" i="299"/>
  <c r="M5" i="299"/>
  <c r="I7" i="299"/>
  <c r="I6" i="299"/>
  <c r="E7" i="299"/>
  <c r="E6" i="299"/>
  <c r="P8" i="299"/>
  <c r="O8" i="299"/>
  <c r="N8" i="299"/>
  <c r="L8" i="299"/>
  <c r="K8" i="299"/>
  <c r="J8" i="299"/>
  <c r="H8" i="299"/>
  <c r="G8" i="299"/>
  <c r="F8" i="299"/>
  <c r="D8" i="299"/>
  <c r="C8" i="299"/>
  <c r="B8" i="299"/>
  <c r="Q7" i="298"/>
  <c r="Q6" i="298"/>
  <c r="Q5" i="298"/>
  <c r="M7" i="298"/>
  <c r="M6" i="298"/>
  <c r="M5" i="298"/>
  <c r="I7" i="298"/>
  <c r="I6" i="298"/>
  <c r="I5" i="298"/>
  <c r="E6" i="298"/>
  <c r="E5" i="298"/>
  <c r="P9" i="298"/>
  <c r="O9" i="298"/>
  <c r="N9" i="298"/>
  <c r="L9" i="298"/>
  <c r="K9" i="298"/>
  <c r="J9" i="298"/>
  <c r="H9" i="298"/>
  <c r="G9" i="298"/>
  <c r="F9" i="298"/>
  <c r="D9" i="298"/>
  <c r="C9" i="298"/>
  <c r="B9" i="298"/>
  <c r="Q11" i="297"/>
  <c r="Q10" i="297"/>
  <c r="Q8" i="297"/>
  <c r="Q7" i="297"/>
  <c r="Q6" i="297"/>
  <c r="Q5" i="297"/>
  <c r="E6" i="297"/>
  <c r="E5" i="297"/>
  <c r="M8" i="297"/>
  <c r="M10" i="297"/>
  <c r="M11" i="297"/>
  <c r="M7" i="297"/>
  <c r="M6" i="297"/>
  <c r="M5" i="297"/>
  <c r="I7" i="297"/>
  <c r="I6" i="297"/>
  <c r="I5" i="297"/>
  <c r="P13" i="297"/>
  <c r="O13" i="297"/>
  <c r="N13" i="297"/>
  <c r="L13" i="297"/>
  <c r="K13" i="297"/>
  <c r="J13" i="297"/>
  <c r="H13" i="297"/>
  <c r="G13" i="297"/>
  <c r="F13" i="297"/>
  <c r="D13" i="297"/>
  <c r="E13" i="297" s="1"/>
  <c r="C13" i="297"/>
  <c r="B13" i="297"/>
  <c r="Q12" i="296"/>
  <c r="Q11" i="296"/>
  <c r="Q10" i="296"/>
  <c r="Q9" i="296"/>
  <c r="Q8" i="296"/>
  <c r="Q7" i="296"/>
  <c r="Q6" i="296"/>
  <c r="Q5" i="296"/>
  <c r="M12" i="296"/>
  <c r="M11" i="296"/>
  <c r="M10" i="296"/>
  <c r="M9" i="296"/>
  <c r="M8" i="296"/>
  <c r="M7" i="296"/>
  <c r="M6" i="296"/>
  <c r="M5" i="296"/>
  <c r="I12" i="296"/>
  <c r="I11" i="296"/>
  <c r="I10" i="296"/>
  <c r="I9" i="296"/>
  <c r="I8" i="296"/>
  <c r="I7" i="296"/>
  <c r="I6" i="296"/>
  <c r="I5" i="296"/>
  <c r="E12" i="296"/>
  <c r="E11" i="296"/>
  <c r="E10" i="296"/>
  <c r="E8" i="296"/>
  <c r="E7" i="296"/>
  <c r="E6" i="296"/>
  <c r="E5" i="296"/>
  <c r="P13" i="296"/>
  <c r="O13" i="296"/>
  <c r="N13" i="296"/>
  <c r="L13" i="296"/>
  <c r="K13" i="296"/>
  <c r="J13" i="296"/>
  <c r="H13" i="296"/>
  <c r="G13" i="296"/>
  <c r="F13" i="296"/>
  <c r="D13" i="296"/>
  <c r="C13" i="296"/>
  <c r="B13" i="296"/>
  <c r="Q11" i="295"/>
  <c r="Q10" i="295"/>
  <c r="Q9" i="295"/>
  <c r="Q8" i="295"/>
  <c r="Q7" i="295"/>
  <c r="Q6" i="295"/>
  <c r="Q5" i="295"/>
  <c r="M11" i="295"/>
  <c r="M10" i="295"/>
  <c r="M9" i="295"/>
  <c r="M8" i="295"/>
  <c r="M7" i="295"/>
  <c r="M6" i="295"/>
  <c r="M5" i="295"/>
  <c r="I11" i="295"/>
  <c r="I10" i="295"/>
  <c r="I9" i="295"/>
  <c r="I8" i="295"/>
  <c r="I7" i="295"/>
  <c r="I6" i="295"/>
  <c r="I5" i="295"/>
  <c r="E11" i="295"/>
  <c r="E10" i="295"/>
  <c r="E9" i="295"/>
  <c r="E8" i="295"/>
  <c r="E7" i="295"/>
  <c r="E6" i="295"/>
  <c r="E5" i="295"/>
  <c r="P12" i="295"/>
  <c r="O12" i="295"/>
  <c r="N12" i="295"/>
  <c r="L12" i="295"/>
  <c r="K12" i="295"/>
  <c r="J12" i="295"/>
  <c r="H12" i="295"/>
  <c r="G12" i="295"/>
  <c r="F12" i="295"/>
  <c r="D12" i="295"/>
  <c r="C12" i="295"/>
  <c r="B12" i="295"/>
  <c r="Q16" i="294"/>
  <c r="Q15" i="294"/>
  <c r="Q14" i="294"/>
  <c r="Q13" i="294"/>
  <c r="Q12" i="294"/>
  <c r="Q11" i="294"/>
  <c r="Q10" i="294"/>
  <c r="Q9" i="294"/>
  <c r="Q8" i="294"/>
  <c r="Q7" i="294"/>
  <c r="Q6" i="294"/>
  <c r="Q5" i="294"/>
  <c r="M16" i="294"/>
  <c r="M15" i="294"/>
  <c r="M14" i="294"/>
  <c r="M13" i="294"/>
  <c r="M12" i="294"/>
  <c r="M11" i="294"/>
  <c r="M10" i="294"/>
  <c r="M9" i="294"/>
  <c r="M8" i="294"/>
  <c r="M7" i="294"/>
  <c r="M6" i="294"/>
  <c r="M5" i="294"/>
  <c r="I16" i="294"/>
  <c r="I15" i="294"/>
  <c r="I14" i="294"/>
  <c r="I13" i="294"/>
  <c r="I12" i="294"/>
  <c r="I11" i="294"/>
  <c r="I10" i="294"/>
  <c r="I9" i="294"/>
  <c r="I8" i="294"/>
  <c r="I7" i="294"/>
  <c r="I6" i="294"/>
  <c r="I5" i="294"/>
  <c r="E16" i="294"/>
  <c r="E15" i="294"/>
  <c r="E14" i="294"/>
  <c r="E13" i="294"/>
  <c r="E12" i="294"/>
  <c r="E10" i="294"/>
  <c r="E9" i="294"/>
  <c r="E8" i="294"/>
  <c r="E7" i="294"/>
  <c r="E6" i="294"/>
  <c r="P17" i="294"/>
  <c r="O17" i="294"/>
  <c r="N17" i="294"/>
  <c r="L17" i="294"/>
  <c r="K17" i="294"/>
  <c r="J17" i="294"/>
  <c r="H17" i="294"/>
  <c r="G17" i="294"/>
  <c r="F17" i="294"/>
  <c r="D17" i="294"/>
  <c r="C17" i="294"/>
  <c r="B17" i="294"/>
  <c r="Q7" i="279"/>
  <c r="Q6" i="279"/>
  <c r="Q5" i="279"/>
  <c r="M7" i="279"/>
  <c r="M6" i="279"/>
  <c r="M5" i="279"/>
  <c r="I7" i="279"/>
  <c r="I6" i="279"/>
  <c r="I5" i="279"/>
  <c r="E7" i="279"/>
  <c r="E5" i="279"/>
  <c r="P8" i="279"/>
  <c r="O8" i="279"/>
  <c r="N8" i="279"/>
  <c r="L8" i="279"/>
  <c r="K8" i="279"/>
  <c r="J8" i="279"/>
  <c r="H8" i="279"/>
  <c r="G8" i="279"/>
  <c r="F8" i="279"/>
  <c r="D8" i="279"/>
  <c r="C8" i="279"/>
  <c r="B8" i="279"/>
  <c r="Q6" i="290"/>
  <c r="Q5" i="290"/>
  <c r="M6" i="290"/>
  <c r="M5" i="290"/>
  <c r="I6" i="290"/>
  <c r="I5" i="290"/>
  <c r="E6" i="290"/>
  <c r="E5" i="290"/>
  <c r="P7" i="290"/>
  <c r="O7" i="290"/>
  <c r="N7" i="290"/>
  <c r="L7" i="290"/>
  <c r="K7" i="290"/>
  <c r="J7" i="290"/>
  <c r="H7" i="290"/>
  <c r="G7" i="290"/>
  <c r="F7" i="290"/>
  <c r="D7" i="290"/>
  <c r="C7" i="290"/>
  <c r="B7" i="290"/>
  <c r="Q17" i="291"/>
  <c r="Q16" i="291"/>
  <c r="Q15" i="291"/>
  <c r="Q14" i="291"/>
  <c r="Q13" i="291"/>
  <c r="Q12" i="291"/>
  <c r="Q11" i="291"/>
  <c r="Q10" i="291"/>
  <c r="Q9" i="291"/>
  <c r="Q8" i="291"/>
  <c r="Q7" i="291"/>
  <c r="Q6" i="291"/>
  <c r="Q5" i="291"/>
  <c r="M17" i="291"/>
  <c r="M16" i="291"/>
  <c r="M15" i="291"/>
  <c r="M14" i="291"/>
  <c r="M13" i="291"/>
  <c r="M12" i="291"/>
  <c r="M11" i="291"/>
  <c r="M10" i="291"/>
  <c r="M9" i="291"/>
  <c r="M8" i="291"/>
  <c r="M7" i="291"/>
  <c r="M6" i="291"/>
  <c r="M5" i="291"/>
  <c r="I16" i="291"/>
  <c r="I15" i="291"/>
  <c r="I14" i="291"/>
  <c r="I13" i="291"/>
  <c r="I12" i="291"/>
  <c r="I11" i="291"/>
  <c r="I10" i="291"/>
  <c r="I9" i="291"/>
  <c r="I8" i="291"/>
  <c r="I7" i="291"/>
  <c r="I6" i="291"/>
  <c r="I5" i="291"/>
  <c r="E15" i="291"/>
  <c r="E13" i="291"/>
  <c r="E12" i="291"/>
  <c r="E11" i="291"/>
  <c r="E8" i="291"/>
  <c r="E7" i="291"/>
  <c r="E6" i="291"/>
  <c r="E5" i="291"/>
  <c r="P18" i="291"/>
  <c r="O18" i="291"/>
  <c r="N18" i="291"/>
  <c r="L18" i="291"/>
  <c r="M18" i="291" s="1"/>
  <c r="K18" i="291"/>
  <c r="J18" i="291"/>
  <c r="H18" i="291"/>
  <c r="G18" i="291"/>
  <c r="F18" i="291"/>
  <c r="D18" i="291"/>
  <c r="C18" i="291"/>
  <c r="B18" i="291"/>
  <c r="Q24" i="289"/>
  <c r="Q23" i="289"/>
  <c r="Q22" i="289"/>
  <c r="Q21" i="289"/>
  <c r="Q20" i="289"/>
  <c r="Q19" i="289"/>
  <c r="Q18" i="289"/>
  <c r="Q17" i="289"/>
  <c r="Q16" i="289"/>
  <c r="Q15" i="289"/>
  <c r="Q14" i="289"/>
  <c r="Q13" i="289"/>
  <c r="Q12" i="289"/>
  <c r="Q10" i="289"/>
  <c r="Q9" i="289"/>
  <c r="Q8" i="289"/>
  <c r="Q7" i="289"/>
  <c r="Q6" i="289"/>
  <c r="Q5" i="289"/>
  <c r="M24" i="289"/>
  <c r="M23" i="289"/>
  <c r="M22" i="289"/>
  <c r="M21" i="289"/>
  <c r="M20" i="289"/>
  <c r="M19" i="289"/>
  <c r="M18" i="289"/>
  <c r="M17" i="289"/>
  <c r="M16" i="289"/>
  <c r="M15" i="289"/>
  <c r="M14" i="289"/>
  <c r="M13" i="289"/>
  <c r="M12" i="289"/>
  <c r="M10" i="289"/>
  <c r="M9" i="289"/>
  <c r="M8" i="289"/>
  <c r="M7" i="289"/>
  <c r="M6" i="289"/>
  <c r="M5" i="289"/>
  <c r="I24" i="289"/>
  <c r="I23" i="289"/>
  <c r="I22" i="289"/>
  <c r="I21" i="289"/>
  <c r="I7" i="289"/>
  <c r="I5" i="289"/>
  <c r="E15" i="289"/>
  <c r="E14" i="289"/>
  <c r="E5" i="289"/>
  <c r="L25" i="289"/>
  <c r="K25" i="289"/>
  <c r="J25" i="289"/>
  <c r="H25" i="289"/>
  <c r="G25" i="289"/>
  <c r="F25" i="289"/>
  <c r="D25" i="289"/>
  <c r="C25" i="289"/>
  <c r="B25" i="289"/>
  <c r="Q12" i="288"/>
  <c r="Q10" i="288"/>
  <c r="Q9" i="288"/>
  <c r="Q8" i="288"/>
  <c r="Q7" i="288"/>
  <c r="Q6" i="288"/>
  <c r="Q5" i="288"/>
  <c r="M12" i="288"/>
  <c r="M10" i="288"/>
  <c r="M9" i="288"/>
  <c r="M8" i="288"/>
  <c r="M7" i="288"/>
  <c r="M6" i="288"/>
  <c r="M5" i="288"/>
  <c r="I12" i="288"/>
  <c r="I8" i="288"/>
  <c r="I6" i="288"/>
  <c r="I5" i="288"/>
  <c r="E9" i="288"/>
  <c r="E8" i="288"/>
  <c r="E7" i="288"/>
  <c r="E5" i="288"/>
  <c r="L13" i="288"/>
  <c r="K13" i="288"/>
  <c r="J13" i="288"/>
  <c r="H13" i="288"/>
  <c r="G13" i="288"/>
  <c r="F13" i="288"/>
  <c r="D13" i="288"/>
  <c r="C13" i="288"/>
  <c r="B13" i="288"/>
  <c r="Q6" i="287"/>
  <c r="Q5" i="287"/>
  <c r="M6" i="287"/>
  <c r="M5" i="287"/>
  <c r="I6" i="287"/>
  <c r="I5" i="287"/>
  <c r="E6" i="287"/>
  <c r="E5" i="287"/>
  <c r="P7" i="287"/>
  <c r="O7" i="287"/>
  <c r="N7" i="287"/>
  <c r="L7" i="287"/>
  <c r="K7" i="287"/>
  <c r="J7" i="287"/>
  <c r="H7" i="287"/>
  <c r="G7" i="287"/>
  <c r="F7" i="287"/>
  <c r="D7" i="287"/>
  <c r="C7" i="287"/>
  <c r="B7" i="287"/>
  <c r="Q7" i="286"/>
  <c r="Q6" i="286"/>
  <c r="Q5" i="286"/>
  <c r="M7" i="286"/>
  <c r="M6" i="286"/>
  <c r="M5" i="286"/>
  <c r="I7" i="286"/>
  <c r="I6" i="286"/>
  <c r="I5" i="286"/>
  <c r="E7" i="286"/>
  <c r="E5" i="286"/>
  <c r="P9" i="286"/>
  <c r="O9" i="286"/>
  <c r="N9" i="286"/>
  <c r="L9" i="286"/>
  <c r="M9" i="286" s="1"/>
  <c r="K9" i="286"/>
  <c r="J9" i="286"/>
  <c r="H9" i="286"/>
  <c r="G9" i="286"/>
  <c r="F9" i="286"/>
  <c r="D9" i="286"/>
  <c r="C9" i="286"/>
  <c r="B9" i="286"/>
  <c r="M11" i="285"/>
  <c r="Q11" i="285"/>
  <c r="Q7" i="285"/>
  <c r="Q6" i="285"/>
  <c r="Q5" i="285"/>
  <c r="M8" i="285"/>
  <c r="M7" i="285"/>
  <c r="M6" i="285"/>
  <c r="M5" i="285"/>
  <c r="I6" i="285"/>
  <c r="I5" i="285"/>
  <c r="E6" i="285"/>
  <c r="E5" i="285"/>
  <c r="P12" i="285"/>
  <c r="O12" i="285"/>
  <c r="N12" i="285"/>
  <c r="L12" i="285"/>
  <c r="K12" i="285"/>
  <c r="J12" i="285"/>
  <c r="H12" i="285"/>
  <c r="G12" i="285"/>
  <c r="F12" i="285"/>
  <c r="D12" i="285"/>
  <c r="C12" i="285"/>
  <c r="B12" i="285"/>
  <c r="Q12" i="284"/>
  <c r="Q11" i="284"/>
  <c r="Q10" i="284"/>
  <c r="Q9" i="284"/>
  <c r="Q8" i="284"/>
  <c r="Q7" i="284"/>
  <c r="Q5" i="284"/>
  <c r="M12" i="284"/>
  <c r="M11" i="284"/>
  <c r="M10" i="284"/>
  <c r="M9" i="284"/>
  <c r="M8" i="284"/>
  <c r="M7" i="284"/>
  <c r="M6" i="284"/>
  <c r="M5" i="284"/>
  <c r="I12" i="284"/>
  <c r="I11" i="284"/>
  <c r="I10" i="284"/>
  <c r="I9" i="284"/>
  <c r="I8" i="284"/>
  <c r="I7" i="284"/>
  <c r="I6" i="284"/>
  <c r="I5" i="284"/>
  <c r="E12" i="284"/>
  <c r="E11" i="284"/>
  <c r="E10" i="284"/>
  <c r="E9" i="284"/>
  <c r="E8" i="284"/>
  <c r="E7" i="284"/>
  <c r="E5" i="284"/>
  <c r="P13" i="284"/>
  <c r="O13" i="284"/>
  <c r="N13" i="284"/>
  <c r="L13" i="284"/>
  <c r="K13" i="284"/>
  <c r="J13" i="284"/>
  <c r="H13" i="284"/>
  <c r="G13" i="284"/>
  <c r="F13" i="284"/>
  <c r="D13" i="284"/>
  <c r="C13" i="284"/>
  <c r="B13" i="284"/>
  <c r="Q11" i="293"/>
  <c r="Q10" i="293"/>
  <c r="Q9" i="293"/>
  <c r="Q8" i="293"/>
  <c r="Q7" i="293"/>
  <c r="Q6" i="293"/>
  <c r="Q5" i="293"/>
  <c r="M11" i="293"/>
  <c r="M10" i="293"/>
  <c r="M9" i="293"/>
  <c r="M8" i="293"/>
  <c r="M7" i="293"/>
  <c r="M6" i="293"/>
  <c r="M5" i="293"/>
  <c r="I11" i="293"/>
  <c r="I10" i="293"/>
  <c r="I9" i="293"/>
  <c r="I8" i="293"/>
  <c r="I7" i="293"/>
  <c r="I6" i="293"/>
  <c r="I5" i="293"/>
  <c r="E11" i="293"/>
  <c r="E9" i="293"/>
  <c r="E8" i="293"/>
  <c r="E7" i="293"/>
  <c r="E6" i="293"/>
  <c r="E5" i="293"/>
  <c r="P12" i="293"/>
  <c r="O12" i="293"/>
  <c r="N12" i="293"/>
  <c r="L12" i="293"/>
  <c r="K12" i="293"/>
  <c r="J12" i="293"/>
  <c r="H12" i="293"/>
  <c r="G12" i="293"/>
  <c r="F12" i="293"/>
  <c r="D12" i="293"/>
  <c r="C12" i="293"/>
  <c r="B12" i="293"/>
  <c r="Q16" i="283"/>
  <c r="Q15" i="283"/>
  <c r="Q14" i="283"/>
  <c r="Q13" i="283"/>
  <c r="Q12" i="283"/>
  <c r="Q11" i="283"/>
  <c r="Q10" i="283"/>
  <c r="Q9" i="283"/>
  <c r="Q8" i="283"/>
  <c r="Q7" i="283"/>
  <c r="Q6" i="283"/>
  <c r="Q5" i="283"/>
  <c r="M16" i="283"/>
  <c r="M15" i="283"/>
  <c r="M14" i="283"/>
  <c r="M13" i="283"/>
  <c r="M12" i="283"/>
  <c r="M11" i="283"/>
  <c r="M10" i="283"/>
  <c r="M9" i="283"/>
  <c r="M8" i="283"/>
  <c r="M7" i="283"/>
  <c r="M6" i="283"/>
  <c r="M5" i="283"/>
  <c r="I16" i="283"/>
  <c r="I15" i="283"/>
  <c r="I14" i="283"/>
  <c r="I13" i="283"/>
  <c r="I12" i="283"/>
  <c r="I11" i="283"/>
  <c r="I10" i="283"/>
  <c r="I9" i="283"/>
  <c r="I8" i="283"/>
  <c r="I7" i="283"/>
  <c r="I6" i="283"/>
  <c r="I5" i="283"/>
  <c r="E16" i="283"/>
  <c r="E15" i="283"/>
  <c r="E14" i="283"/>
  <c r="E13" i="283"/>
  <c r="E12" i="283"/>
  <c r="E11" i="283"/>
  <c r="E10" i="283"/>
  <c r="E9" i="283"/>
  <c r="E8" i="283"/>
  <c r="E7" i="283"/>
  <c r="E6" i="283"/>
  <c r="E5" i="283"/>
  <c r="P17" i="283"/>
  <c r="O17" i="283"/>
  <c r="N17" i="283"/>
  <c r="L17" i="283"/>
  <c r="K17" i="283"/>
  <c r="J17" i="283"/>
  <c r="H17" i="283"/>
  <c r="G17" i="283"/>
  <c r="F17" i="283"/>
  <c r="D17" i="283"/>
  <c r="C17" i="283"/>
  <c r="B17" i="283"/>
  <c r="Q7" i="277"/>
  <c r="Q6" i="277"/>
  <c r="Q5" i="277"/>
  <c r="M7" i="277"/>
  <c r="M6" i="277"/>
  <c r="M5" i="277"/>
  <c r="I7" i="277"/>
  <c r="I6" i="277"/>
  <c r="I5" i="277"/>
  <c r="E7" i="277"/>
  <c r="E6" i="277"/>
  <c r="E5" i="277"/>
  <c r="P8" i="277"/>
  <c r="O8" i="277"/>
  <c r="N8" i="277"/>
  <c r="L8" i="277"/>
  <c r="K8" i="277"/>
  <c r="J8" i="277"/>
  <c r="H8" i="277"/>
  <c r="G8" i="277"/>
  <c r="F8" i="277"/>
  <c r="D8" i="277"/>
  <c r="C8" i="277"/>
  <c r="B8" i="277"/>
  <c r="B19" i="276"/>
  <c r="D18" i="276"/>
  <c r="D17" i="276"/>
  <c r="D16" i="276"/>
  <c r="D15" i="276"/>
  <c r="D14" i="276"/>
  <c r="D13" i="276"/>
  <c r="D12" i="276"/>
  <c r="D11" i="276"/>
  <c r="D10" i="276"/>
  <c r="D9" i="276"/>
  <c r="D8" i="276"/>
  <c r="D7" i="276"/>
  <c r="D6" i="276"/>
  <c r="D5" i="276"/>
  <c r="M19" i="275"/>
  <c r="M18" i="275"/>
  <c r="M17" i="275"/>
  <c r="M16" i="275"/>
  <c r="M15" i="275"/>
  <c r="M14" i="275"/>
  <c r="M13" i="275"/>
  <c r="M12" i="275"/>
  <c r="M11" i="275"/>
  <c r="M10" i="275"/>
  <c r="M9" i="275"/>
  <c r="M8" i="275"/>
  <c r="M7" i="275"/>
  <c r="M6" i="275"/>
  <c r="M5" i="275"/>
  <c r="I17" i="275"/>
  <c r="I16" i="275"/>
  <c r="I15" i="275"/>
  <c r="I14" i="275"/>
  <c r="I13" i="275"/>
  <c r="I12" i="275"/>
  <c r="I11" i="275"/>
  <c r="I10" i="275"/>
  <c r="I9" i="275"/>
  <c r="I8" i="275"/>
  <c r="I7" i="275"/>
  <c r="I6" i="275"/>
  <c r="I5" i="275"/>
  <c r="E18" i="275"/>
  <c r="E17" i="275"/>
  <c r="E16" i="275"/>
  <c r="E15" i="275"/>
  <c r="E14" i="275"/>
  <c r="E13" i="275"/>
  <c r="E12" i="275"/>
  <c r="E11" i="275"/>
  <c r="E10" i="275"/>
  <c r="E9" i="275"/>
  <c r="E8" i="275"/>
  <c r="E7" i="275"/>
  <c r="E6" i="275"/>
  <c r="E5" i="275"/>
  <c r="L20" i="275"/>
  <c r="K20" i="275"/>
  <c r="J20" i="275"/>
  <c r="H20" i="275"/>
  <c r="G20" i="275"/>
  <c r="F20" i="275"/>
  <c r="D20" i="275"/>
  <c r="C20" i="275"/>
  <c r="B20" i="275"/>
  <c r="M7" i="274"/>
  <c r="M6" i="274"/>
  <c r="M5" i="274"/>
  <c r="I6" i="274"/>
  <c r="I5" i="274"/>
  <c r="E6" i="274"/>
  <c r="E5" i="274"/>
  <c r="M8" i="274"/>
  <c r="I8" i="274"/>
  <c r="E8" i="274"/>
  <c r="W15" i="272"/>
  <c r="V15" i="272"/>
  <c r="U15" i="272"/>
  <c r="T15" i="272"/>
  <c r="S15" i="272"/>
  <c r="R15" i="272"/>
  <c r="W14" i="272"/>
  <c r="V14" i="272"/>
  <c r="U14" i="272"/>
  <c r="T14" i="272"/>
  <c r="S14" i="272"/>
  <c r="R14" i="272"/>
  <c r="W13" i="272"/>
  <c r="V13" i="272"/>
  <c r="U13" i="272"/>
  <c r="T13" i="272"/>
  <c r="S13" i="272"/>
  <c r="R13" i="272"/>
  <c r="W12" i="272"/>
  <c r="V12" i="272"/>
  <c r="U12" i="272"/>
  <c r="T12" i="272"/>
  <c r="S12" i="272"/>
  <c r="R12" i="272"/>
  <c r="W11" i="272"/>
  <c r="V11" i="272"/>
  <c r="U11" i="272"/>
  <c r="T11" i="272"/>
  <c r="S11" i="272"/>
  <c r="R11" i="272"/>
  <c r="W10" i="272"/>
  <c r="V10" i="272"/>
  <c r="U10" i="272"/>
  <c r="T10" i="272"/>
  <c r="S10" i="272"/>
  <c r="R10" i="272"/>
  <c r="W9" i="272"/>
  <c r="V9" i="272"/>
  <c r="U9" i="272"/>
  <c r="T9" i="272"/>
  <c r="S9" i="272"/>
  <c r="R9" i="272"/>
  <c r="W8" i="272"/>
  <c r="V8" i="272"/>
  <c r="U8" i="272"/>
  <c r="T8" i="272"/>
  <c r="S8" i="272"/>
  <c r="R8" i="272"/>
  <c r="W7" i="272"/>
  <c r="V7" i="272"/>
  <c r="U7" i="272"/>
  <c r="T7" i="272"/>
  <c r="S7" i="272"/>
  <c r="R7" i="272"/>
  <c r="W6" i="272"/>
  <c r="V6" i="272"/>
  <c r="U6" i="272"/>
  <c r="T6" i="272"/>
  <c r="S6" i="272"/>
  <c r="R6" i="272"/>
  <c r="W5" i="272"/>
  <c r="V5" i="272"/>
  <c r="U5" i="272"/>
  <c r="T5" i="272"/>
  <c r="S5" i="272"/>
  <c r="R5" i="272"/>
  <c r="Q15" i="272"/>
  <c r="Q14" i="272"/>
  <c r="Q13" i="272"/>
  <c r="Q12" i="272"/>
  <c r="Q11" i="272"/>
  <c r="Q10" i="272"/>
  <c r="Q9" i="272"/>
  <c r="Q8" i="272"/>
  <c r="Q7" i="272"/>
  <c r="Q6" i="272"/>
  <c r="Q5" i="272"/>
  <c r="M15" i="272"/>
  <c r="M14" i="272"/>
  <c r="M13" i="272"/>
  <c r="M12" i="272"/>
  <c r="M11" i="272"/>
  <c r="M10" i="272"/>
  <c r="M9" i="272"/>
  <c r="M8" i="272"/>
  <c r="M7" i="272"/>
  <c r="M6" i="272"/>
  <c r="M5" i="272"/>
  <c r="I15" i="272"/>
  <c r="I14" i="272"/>
  <c r="I13" i="272"/>
  <c r="I12" i="272"/>
  <c r="I11" i="272"/>
  <c r="I10" i="272"/>
  <c r="I9" i="272"/>
  <c r="I8" i="272"/>
  <c r="I7" i="272"/>
  <c r="I6" i="272"/>
  <c r="I5" i="272"/>
  <c r="E14" i="272"/>
  <c r="E12" i="272"/>
  <c r="E11" i="272"/>
  <c r="E10" i="272"/>
  <c r="E9" i="272"/>
  <c r="E8" i="272"/>
  <c r="E7" i="272"/>
  <c r="E6" i="272"/>
  <c r="E5" i="272"/>
  <c r="P16" i="272"/>
  <c r="O16" i="272"/>
  <c r="N16" i="272"/>
  <c r="L16" i="272"/>
  <c r="K16" i="272"/>
  <c r="J16" i="272"/>
  <c r="H16" i="272"/>
  <c r="G16" i="272"/>
  <c r="F16" i="272"/>
  <c r="D16" i="272"/>
  <c r="C16" i="272"/>
  <c r="B16" i="272"/>
  <c r="Q7" i="271"/>
  <c r="Q6" i="271"/>
  <c r="Q5" i="271"/>
  <c r="M7" i="271"/>
  <c r="M6" i="271"/>
  <c r="M5" i="271"/>
  <c r="I7" i="271"/>
  <c r="I6" i="271"/>
  <c r="I5" i="271"/>
  <c r="E7" i="271"/>
  <c r="E6" i="271"/>
  <c r="E5" i="271"/>
  <c r="W7" i="271"/>
  <c r="V7" i="271"/>
  <c r="U7" i="271"/>
  <c r="W6" i="271"/>
  <c r="V6" i="271"/>
  <c r="U6" i="271"/>
  <c r="W5" i="271"/>
  <c r="V5" i="271"/>
  <c r="U5" i="271"/>
  <c r="T7" i="271"/>
  <c r="S7" i="271"/>
  <c r="R7" i="271"/>
  <c r="T6" i="271"/>
  <c r="S6" i="271"/>
  <c r="R6" i="271"/>
  <c r="T5" i="271"/>
  <c r="S5" i="271"/>
  <c r="R5" i="271"/>
  <c r="P8" i="271"/>
  <c r="O8" i="271"/>
  <c r="N8" i="271"/>
  <c r="L8" i="271"/>
  <c r="K8" i="271"/>
  <c r="J8" i="271"/>
  <c r="H8" i="271"/>
  <c r="G8" i="271"/>
  <c r="F8" i="271"/>
  <c r="D8" i="271"/>
  <c r="C8" i="271"/>
  <c r="B8" i="271"/>
  <c r="Q9" i="269"/>
  <c r="P9" i="269"/>
  <c r="O9" i="269"/>
  <c r="M14" i="269"/>
  <c r="L14" i="269"/>
  <c r="K14" i="269"/>
  <c r="M9" i="269"/>
  <c r="L9" i="269"/>
  <c r="K9" i="269"/>
  <c r="I14" i="269"/>
  <c r="H14" i="269"/>
  <c r="G14" i="269"/>
  <c r="I9" i="269"/>
  <c r="H9" i="269"/>
  <c r="G9" i="269"/>
  <c r="E14" i="269"/>
  <c r="D14" i="269"/>
  <c r="D23" i="269" s="1"/>
  <c r="C14" i="269"/>
  <c r="E9" i="269"/>
  <c r="D9" i="269"/>
  <c r="C9" i="269"/>
  <c r="Q22" i="268"/>
  <c r="Q21" i="268"/>
  <c r="Q20" i="268"/>
  <c r="Q19" i="268"/>
  <c r="Q18" i="268"/>
  <c r="Q17" i="268"/>
  <c r="Q16" i="268"/>
  <c r="Q15" i="268"/>
  <c r="Q14" i="268"/>
  <c r="Q13" i="268"/>
  <c r="Q12" i="268"/>
  <c r="Q11" i="268"/>
  <c r="Q10" i="268"/>
  <c r="Q9" i="268"/>
  <c r="Q8" i="268"/>
  <c r="Q7" i="268"/>
  <c r="Q6" i="268"/>
  <c r="Q5" i="268"/>
  <c r="M22" i="268"/>
  <c r="M21" i="268"/>
  <c r="M20" i="268"/>
  <c r="M19" i="268"/>
  <c r="M18" i="268"/>
  <c r="M17" i="268"/>
  <c r="M16" i="268"/>
  <c r="M15" i="268"/>
  <c r="M14" i="268"/>
  <c r="M13" i="268"/>
  <c r="M12" i="268"/>
  <c r="M11" i="268"/>
  <c r="M10" i="268"/>
  <c r="M9" i="268"/>
  <c r="M8" i="268"/>
  <c r="M7" i="268"/>
  <c r="M6" i="268"/>
  <c r="M5" i="268"/>
  <c r="I22" i="268"/>
  <c r="I21" i="268"/>
  <c r="I20" i="268"/>
  <c r="I19" i="268"/>
  <c r="I18" i="268"/>
  <c r="I17" i="268"/>
  <c r="I16" i="268"/>
  <c r="I15" i="268"/>
  <c r="I14" i="268"/>
  <c r="I13" i="268"/>
  <c r="I12" i="268"/>
  <c r="I11" i="268"/>
  <c r="I10" i="268"/>
  <c r="I9" i="268"/>
  <c r="I8" i="268"/>
  <c r="I7" i="268"/>
  <c r="I6" i="268"/>
  <c r="I5" i="268"/>
  <c r="E22" i="268"/>
  <c r="E21" i="268"/>
  <c r="E20" i="268"/>
  <c r="E19" i="268"/>
  <c r="E18" i="268"/>
  <c r="E17" i="268"/>
  <c r="E16" i="268"/>
  <c r="E15" i="268"/>
  <c r="E14" i="268"/>
  <c r="E13" i="268"/>
  <c r="E12" i="268"/>
  <c r="E11" i="268"/>
  <c r="E10" i="268"/>
  <c r="E9" i="268"/>
  <c r="E8" i="268"/>
  <c r="E7" i="268"/>
  <c r="E6" i="268"/>
  <c r="E5" i="268"/>
  <c r="P25" i="268"/>
  <c r="O25" i="268"/>
  <c r="N25" i="268"/>
  <c r="L25" i="268"/>
  <c r="K25" i="268"/>
  <c r="J25" i="268"/>
  <c r="H25" i="268"/>
  <c r="I25" i="268" s="1"/>
  <c r="G25" i="268"/>
  <c r="F25" i="268"/>
  <c r="D25" i="268"/>
  <c r="C25" i="268"/>
  <c r="B25" i="268"/>
  <c r="Q12" i="267"/>
  <c r="Q11" i="267"/>
  <c r="Q10" i="267"/>
  <c r="Q9" i="267"/>
  <c r="Q8" i="267"/>
  <c r="Q7" i="267"/>
  <c r="Q6" i="267"/>
  <c r="Q5" i="267"/>
  <c r="M12" i="267"/>
  <c r="M11" i="267"/>
  <c r="M10" i="267"/>
  <c r="M9" i="267"/>
  <c r="M8" i="267"/>
  <c r="M7" i="267"/>
  <c r="M6" i="267"/>
  <c r="M5" i="267"/>
  <c r="I12" i="267"/>
  <c r="I11" i="267"/>
  <c r="I10" i="267"/>
  <c r="I9" i="267"/>
  <c r="I8" i="267"/>
  <c r="I7" i="267"/>
  <c r="I6" i="267"/>
  <c r="I5" i="267"/>
  <c r="E12" i="267"/>
  <c r="E11" i="267"/>
  <c r="E10" i="267"/>
  <c r="E9" i="267"/>
  <c r="E8" i="267"/>
  <c r="E7" i="267"/>
  <c r="E6" i="267"/>
  <c r="E5" i="267"/>
  <c r="P13" i="267"/>
  <c r="O13" i="267"/>
  <c r="N13" i="267"/>
  <c r="L13" i="267"/>
  <c r="K13" i="267"/>
  <c r="J13" i="267"/>
  <c r="H13" i="267"/>
  <c r="G13" i="267"/>
  <c r="F13" i="267"/>
  <c r="D13" i="267"/>
  <c r="C13" i="267"/>
  <c r="B13" i="267"/>
  <c r="M6" i="266"/>
  <c r="M5" i="266"/>
  <c r="I6" i="266"/>
  <c r="I5" i="266"/>
  <c r="E6" i="266"/>
  <c r="E5" i="266"/>
  <c r="P7" i="266"/>
  <c r="O7" i="266"/>
  <c r="N7" i="266"/>
  <c r="L7" i="266"/>
  <c r="M7" i="266" s="1"/>
  <c r="K7" i="266"/>
  <c r="J7" i="266"/>
  <c r="H7" i="266"/>
  <c r="I7" i="266" s="1"/>
  <c r="G7" i="266"/>
  <c r="F7" i="266"/>
  <c r="D7" i="266"/>
  <c r="C7" i="266"/>
  <c r="B7" i="266"/>
  <c r="Q16" i="262"/>
  <c r="P16" i="262"/>
  <c r="O16" i="262"/>
  <c r="M16" i="262"/>
  <c r="L16" i="262"/>
  <c r="K16" i="262"/>
  <c r="I16" i="262"/>
  <c r="J16" i="262" s="1"/>
  <c r="H16" i="262"/>
  <c r="G16" i="262"/>
  <c r="E16" i="262"/>
  <c r="D16" i="262"/>
  <c r="C16" i="262"/>
  <c r="Q24" i="262"/>
  <c r="P24" i="262"/>
  <c r="O24" i="262"/>
  <c r="M24" i="262"/>
  <c r="N24" i="262" s="1"/>
  <c r="L24" i="262"/>
  <c r="K24" i="262"/>
  <c r="I24" i="262"/>
  <c r="H24" i="262"/>
  <c r="G24" i="262"/>
  <c r="E24" i="262"/>
  <c r="D24" i="262"/>
  <c r="C24" i="262"/>
  <c r="R23" i="262"/>
  <c r="R22" i="262"/>
  <c r="R21" i="262"/>
  <c r="R20" i="262"/>
  <c r="R19" i="262"/>
  <c r="R18" i="262"/>
  <c r="R17" i="262"/>
  <c r="R15" i="262"/>
  <c r="R14" i="262"/>
  <c r="R13" i="262"/>
  <c r="R12" i="262"/>
  <c r="R11" i="262"/>
  <c r="R10" i="262"/>
  <c r="R9" i="262"/>
  <c r="R7" i="262"/>
  <c r="R6" i="262"/>
  <c r="R5" i="262"/>
  <c r="N23" i="262"/>
  <c r="N22" i="262"/>
  <c r="N21" i="262"/>
  <c r="N20" i="262"/>
  <c r="N19" i="262"/>
  <c r="N18" i="262"/>
  <c r="N17" i="262"/>
  <c r="N15" i="262"/>
  <c r="N14" i="262"/>
  <c r="N13" i="262"/>
  <c r="N12" i="262"/>
  <c r="N11" i="262"/>
  <c r="N10" i="262"/>
  <c r="N9" i="262"/>
  <c r="N7" i="262"/>
  <c r="N6" i="262"/>
  <c r="N5" i="262"/>
  <c r="J23" i="262"/>
  <c r="J22" i="262"/>
  <c r="J21" i="262"/>
  <c r="J19" i="262"/>
  <c r="J18" i="262"/>
  <c r="J17" i="262"/>
  <c r="J15" i="262"/>
  <c r="J14" i="262"/>
  <c r="J13" i="262"/>
  <c r="J12" i="262"/>
  <c r="J11" i="262"/>
  <c r="J10" i="262"/>
  <c r="J9" i="262"/>
  <c r="J7" i="262"/>
  <c r="J5" i="262"/>
  <c r="F23" i="262"/>
  <c r="F22" i="262"/>
  <c r="F21" i="262"/>
  <c r="F20" i="262"/>
  <c r="F19" i="262"/>
  <c r="F18" i="262"/>
  <c r="F17" i="262"/>
  <c r="F15" i="262"/>
  <c r="F14" i="262"/>
  <c r="F13" i="262"/>
  <c r="F12" i="262"/>
  <c r="F11" i="262"/>
  <c r="F10" i="262"/>
  <c r="F9" i="262"/>
  <c r="F7" i="262"/>
  <c r="F6" i="262"/>
  <c r="F5" i="262"/>
  <c r="Q8" i="262"/>
  <c r="P8" i="262"/>
  <c r="O8" i="262"/>
  <c r="M8" i="262"/>
  <c r="N8" i="262" s="1"/>
  <c r="L8" i="262"/>
  <c r="K8" i="262"/>
  <c r="I8" i="262"/>
  <c r="H8" i="262"/>
  <c r="G8" i="262"/>
  <c r="E8" i="262"/>
  <c r="F8" i="262" s="1"/>
  <c r="D8" i="262"/>
  <c r="C8" i="262"/>
  <c r="Q7" i="260"/>
  <c r="Q6" i="260"/>
  <c r="Q5" i="260"/>
  <c r="M7" i="260"/>
  <c r="M6" i="260"/>
  <c r="M5" i="260"/>
  <c r="I7" i="260"/>
  <c r="I6" i="260"/>
  <c r="I5" i="260"/>
  <c r="E7" i="260"/>
  <c r="E6" i="260"/>
  <c r="E5" i="260"/>
  <c r="P8" i="260"/>
  <c r="O8" i="260"/>
  <c r="N8" i="260"/>
  <c r="L8" i="260"/>
  <c r="K8" i="260"/>
  <c r="J8" i="260"/>
  <c r="H8" i="260"/>
  <c r="G8" i="260"/>
  <c r="F8" i="260"/>
  <c r="D8" i="260"/>
  <c r="C8" i="260"/>
  <c r="B8" i="260"/>
  <c r="Q7" i="265"/>
  <c r="Q6" i="265"/>
  <c r="Q5" i="265"/>
  <c r="M7" i="265"/>
  <c r="M6" i="265"/>
  <c r="M5" i="265"/>
  <c r="I7" i="265"/>
  <c r="I6" i="265"/>
  <c r="I5" i="265"/>
  <c r="E7" i="265"/>
  <c r="E6" i="265"/>
  <c r="E5" i="265"/>
  <c r="P9" i="265"/>
  <c r="Q9" i="265" s="1"/>
  <c r="O9" i="265"/>
  <c r="N9" i="265"/>
  <c r="L9" i="265"/>
  <c r="M9" i="265" s="1"/>
  <c r="K9" i="265"/>
  <c r="J9" i="265"/>
  <c r="H9" i="265"/>
  <c r="G9" i="265"/>
  <c r="F9" i="265"/>
  <c r="D9" i="265"/>
  <c r="C9" i="265"/>
  <c r="B9" i="265"/>
  <c r="Q12" i="259"/>
  <c r="Q11" i="259"/>
  <c r="Q10" i="259"/>
  <c r="Q9" i="259"/>
  <c r="Q8" i="259"/>
  <c r="Q7" i="259"/>
  <c r="Q6" i="259"/>
  <c r="Q5" i="259"/>
  <c r="M12" i="259"/>
  <c r="M11" i="259"/>
  <c r="M10" i="259"/>
  <c r="M9" i="259"/>
  <c r="M8" i="259"/>
  <c r="M7" i="259"/>
  <c r="M6" i="259"/>
  <c r="M5" i="259"/>
  <c r="I12" i="259"/>
  <c r="I11" i="259"/>
  <c r="I10" i="259"/>
  <c r="I9" i="259"/>
  <c r="I8" i="259"/>
  <c r="I7" i="259"/>
  <c r="I6" i="259"/>
  <c r="I5" i="259"/>
  <c r="E12" i="259"/>
  <c r="E11" i="259"/>
  <c r="E10" i="259"/>
  <c r="E9" i="259"/>
  <c r="E8" i="259"/>
  <c r="E7" i="259"/>
  <c r="E6" i="259"/>
  <c r="E5" i="259"/>
  <c r="P13" i="259"/>
  <c r="O13" i="259"/>
  <c r="N13" i="259"/>
  <c r="L13" i="259"/>
  <c r="K13" i="259"/>
  <c r="J13" i="259"/>
  <c r="H13" i="259"/>
  <c r="G13" i="259"/>
  <c r="F13" i="259"/>
  <c r="D13" i="259"/>
  <c r="C13" i="259"/>
  <c r="B13" i="259"/>
  <c r="Q11" i="253"/>
  <c r="Q10" i="253"/>
  <c r="Q9" i="253"/>
  <c r="Q8" i="253"/>
  <c r="Q7" i="253"/>
  <c r="Q6" i="253"/>
  <c r="Q5" i="253"/>
  <c r="M11" i="253"/>
  <c r="M10" i="253"/>
  <c r="M9" i="253"/>
  <c r="M8" i="253"/>
  <c r="M7" i="253"/>
  <c r="M6" i="253"/>
  <c r="M5" i="253"/>
  <c r="I11" i="253"/>
  <c r="I10" i="253"/>
  <c r="I9" i="253"/>
  <c r="I8" i="253"/>
  <c r="I7" i="253"/>
  <c r="I6" i="253"/>
  <c r="I5" i="253"/>
  <c r="E11" i="253"/>
  <c r="E10" i="253"/>
  <c r="E9" i="253"/>
  <c r="E8" i="253"/>
  <c r="E7" i="253"/>
  <c r="E6" i="253"/>
  <c r="B12" i="253"/>
  <c r="C12" i="253"/>
  <c r="D12" i="253"/>
  <c r="F12" i="253"/>
  <c r="G12" i="253"/>
  <c r="H12" i="253"/>
  <c r="J12" i="253"/>
  <c r="K12" i="253"/>
  <c r="L12" i="253"/>
  <c r="M12" i="253" s="1"/>
  <c r="N12" i="253"/>
  <c r="O12" i="253"/>
  <c r="P12" i="253"/>
  <c r="M13" i="314" l="1"/>
  <c r="I9" i="311"/>
  <c r="I13" i="308"/>
  <c r="E12" i="307"/>
  <c r="M13" i="301"/>
  <c r="M9" i="298"/>
  <c r="Q13" i="297"/>
  <c r="M13" i="296"/>
  <c r="E8" i="279"/>
  <c r="I25" i="289"/>
  <c r="E25" i="289"/>
  <c r="M12" i="293"/>
  <c r="M17" i="283"/>
  <c r="M8" i="271"/>
  <c r="M23" i="269"/>
  <c r="Q7" i="266"/>
  <c r="E7" i="266"/>
  <c r="M13" i="264"/>
  <c r="E13" i="264"/>
  <c r="Q20" i="322"/>
  <c r="M8" i="320"/>
  <c r="I25" i="315"/>
  <c r="I7" i="313"/>
  <c r="E8" i="312"/>
  <c r="I13" i="310"/>
  <c r="E13" i="308"/>
  <c r="I17" i="306"/>
  <c r="M10" i="304"/>
  <c r="E10" i="304"/>
  <c r="M25" i="302"/>
  <c r="M7" i="300"/>
  <c r="E9" i="298"/>
  <c r="I13" i="296"/>
  <c r="E17" i="294"/>
  <c r="M7" i="290"/>
  <c r="I7" i="290"/>
  <c r="E7" i="290"/>
  <c r="I13" i="288"/>
  <c r="E13" i="288"/>
  <c r="Q13" i="288"/>
  <c r="M13" i="284"/>
  <c r="M8" i="277"/>
  <c r="I8" i="271"/>
  <c r="P23" i="269"/>
  <c r="K23" i="269"/>
  <c r="J9" i="269"/>
  <c r="E23" i="269"/>
  <c r="M25" i="262"/>
  <c r="J24" i="262"/>
  <c r="J8" i="262"/>
  <c r="C25" i="262"/>
  <c r="I13" i="264"/>
  <c r="Q12" i="253"/>
  <c r="R8" i="271"/>
  <c r="E8" i="271"/>
  <c r="S8" i="271"/>
  <c r="T8" i="271"/>
  <c r="R8" i="262"/>
  <c r="R16" i="262"/>
  <c r="O25" i="262"/>
  <c r="N16" i="262"/>
  <c r="L25" i="262"/>
  <c r="K25" i="262"/>
  <c r="I25" i="262"/>
  <c r="F16" i="262"/>
  <c r="E20" i="322"/>
  <c r="E10" i="321"/>
  <c r="E8" i="320"/>
  <c r="M15" i="317"/>
  <c r="E15" i="317"/>
  <c r="Q12" i="316"/>
  <c r="M25" i="315"/>
  <c r="E25" i="315"/>
  <c r="E13" i="314"/>
  <c r="M9" i="311"/>
  <c r="M13" i="310"/>
  <c r="M17" i="306"/>
  <c r="Q17" i="306"/>
  <c r="M8" i="281"/>
  <c r="Q10" i="304"/>
  <c r="I25" i="302"/>
  <c r="E25" i="302"/>
  <c r="M8" i="299"/>
  <c r="Q8" i="299"/>
  <c r="I8" i="299"/>
  <c r="I13" i="297"/>
  <c r="Q13" i="296"/>
  <c r="M25" i="289"/>
  <c r="Q25" i="289"/>
  <c r="M7" i="287"/>
  <c r="E12" i="285"/>
  <c r="I13" i="284"/>
  <c r="E13" i="284"/>
  <c r="I20" i="275"/>
  <c r="M20" i="322"/>
  <c r="I20" i="322"/>
  <c r="M10" i="321"/>
  <c r="Q10" i="321"/>
  <c r="I8" i="320"/>
  <c r="Q8" i="320"/>
  <c r="I15" i="317"/>
  <c r="S15" i="317"/>
  <c r="V15" i="317"/>
  <c r="R15" i="317"/>
  <c r="T15" i="317"/>
  <c r="Q25" i="315"/>
  <c r="I13" i="314"/>
  <c r="M7" i="313"/>
  <c r="E7" i="313"/>
  <c r="M8" i="312"/>
  <c r="I8" i="312"/>
  <c r="Q8" i="312"/>
  <c r="Q9" i="311"/>
  <c r="Q13" i="310"/>
  <c r="E13" i="310"/>
  <c r="M13" i="308"/>
  <c r="Q13" i="308"/>
  <c r="M12" i="307"/>
  <c r="I12" i="307"/>
  <c r="Q12" i="307"/>
  <c r="E17" i="306"/>
  <c r="I10" i="304"/>
  <c r="Q25" i="302"/>
  <c r="I13" i="301"/>
  <c r="E13" i="301"/>
  <c r="Q13" i="301"/>
  <c r="I9" i="298"/>
  <c r="Q9" i="298"/>
  <c r="M13" i="297"/>
  <c r="E13" i="296"/>
  <c r="M12" i="295"/>
  <c r="E12" i="295"/>
  <c r="Q12" i="295"/>
  <c r="M17" i="294"/>
  <c r="Q17" i="294"/>
  <c r="I17" i="294"/>
  <c r="Q8" i="279"/>
  <c r="Q7" i="290"/>
  <c r="Q18" i="291"/>
  <c r="I7" i="287"/>
  <c r="Q7" i="287"/>
  <c r="E7" i="287"/>
  <c r="Q9" i="286"/>
  <c r="I9" i="286"/>
  <c r="E9" i="286"/>
  <c r="Q13" i="284"/>
  <c r="E12" i="293"/>
  <c r="Q17" i="283"/>
  <c r="I8" i="277"/>
  <c r="E8" i="277"/>
  <c r="Q8" i="277"/>
  <c r="M20" i="275"/>
  <c r="E20" i="275"/>
  <c r="M16" i="272"/>
  <c r="R16" i="272"/>
  <c r="S16" i="272"/>
  <c r="G23" i="269"/>
  <c r="I23" i="269"/>
  <c r="C23" i="269"/>
  <c r="L23" i="269"/>
  <c r="H23" i="269"/>
  <c r="F9" i="269"/>
  <c r="M25" i="268"/>
  <c r="E25" i="268"/>
  <c r="I9" i="265"/>
  <c r="E9" i="265"/>
  <c r="Q13" i="264"/>
  <c r="I12" i="253"/>
  <c r="E12" i="253"/>
  <c r="L26" i="270"/>
  <c r="J22" i="270"/>
  <c r="L22" i="270"/>
  <c r="H26" i="270"/>
  <c r="G21" i="270"/>
  <c r="F21" i="270"/>
  <c r="J21" i="270"/>
  <c r="B22" i="270"/>
  <c r="H22" i="270"/>
  <c r="E31" i="270"/>
  <c r="G26" i="270"/>
  <c r="B26" i="270"/>
  <c r="D24" i="270"/>
  <c r="G24" i="270"/>
  <c r="H25" i="270"/>
  <c r="E22" i="270"/>
  <c r="L21" i="270"/>
  <c r="K24" i="270"/>
  <c r="J24" i="270"/>
  <c r="L31" i="270"/>
  <c r="J31" i="270"/>
  <c r="E21" i="270"/>
  <c r="D31" i="270"/>
  <c r="G31" i="270"/>
  <c r="F31" i="270"/>
  <c r="Q23" i="319"/>
  <c r="U15" i="317"/>
  <c r="Q15" i="317"/>
  <c r="Q13" i="314"/>
  <c r="Q7" i="313"/>
  <c r="I20" i="303"/>
  <c r="E8" i="299"/>
  <c r="Q16" i="272"/>
  <c r="T16" i="272"/>
  <c r="V16" i="272"/>
  <c r="W16" i="272"/>
  <c r="U16" i="272"/>
  <c r="Q8" i="271"/>
  <c r="V8" i="271"/>
  <c r="W8" i="271"/>
  <c r="U8" i="271"/>
  <c r="Q23" i="269"/>
  <c r="O23" i="269"/>
  <c r="Q25" i="268"/>
  <c r="I12" i="316"/>
  <c r="M12" i="316"/>
  <c r="E12" i="316"/>
  <c r="E8" i="281"/>
  <c r="I8" i="281"/>
  <c r="Q8" i="281"/>
  <c r="Q7" i="300"/>
  <c r="E7" i="300"/>
  <c r="I7" i="300"/>
  <c r="I12" i="295"/>
  <c r="I8" i="279"/>
  <c r="M8" i="279"/>
  <c r="I18" i="291"/>
  <c r="E18" i="291"/>
  <c r="M13" i="288"/>
  <c r="I12" i="285"/>
  <c r="M12" i="285"/>
  <c r="Q12" i="285"/>
  <c r="I12" i="293"/>
  <c r="Q12" i="293"/>
  <c r="E17" i="283"/>
  <c r="I17" i="283"/>
  <c r="E16" i="272"/>
  <c r="I16" i="272"/>
  <c r="N9" i="269"/>
  <c r="R9" i="269"/>
  <c r="M13" i="267"/>
  <c r="Q13" i="267"/>
  <c r="E13" i="267"/>
  <c r="I13" i="267"/>
  <c r="P25" i="262"/>
  <c r="Q25" i="262"/>
  <c r="E25" i="262"/>
  <c r="G25" i="262"/>
  <c r="D25" i="262"/>
  <c r="H25" i="262"/>
  <c r="F24" i="262"/>
  <c r="R24" i="262"/>
  <c r="I8" i="260"/>
  <c r="E8" i="260"/>
  <c r="M8" i="260"/>
  <c r="Q8" i="260"/>
  <c r="E13" i="259"/>
  <c r="M13" i="259"/>
  <c r="I13" i="259"/>
  <c r="Q13" i="259"/>
  <c r="E8" i="278"/>
  <c r="E7" i="278"/>
  <c r="E6" i="278"/>
  <c r="E5" i="278"/>
  <c r="E4" i="278"/>
  <c r="P18" i="292"/>
  <c r="O18" i="292"/>
  <c r="N18" i="292"/>
  <c r="P17" i="292"/>
  <c r="O17" i="292"/>
  <c r="N17" i="292"/>
  <c r="P16" i="292"/>
  <c r="O16" i="292"/>
  <c r="N16" i="292"/>
  <c r="P15" i="292"/>
  <c r="O15" i="292"/>
  <c r="N15" i="292"/>
  <c r="P14" i="292"/>
  <c r="O14" i="292"/>
  <c r="N14" i="292"/>
  <c r="P13" i="292"/>
  <c r="O13" i="292"/>
  <c r="N13" i="292"/>
  <c r="P12" i="292"/>
  <c r="O12" i="292"/>
  <c r="N12" i="292"/>
  <c r="P11" i="292"/>
  <c r="O11" i="292"/>
  <c r="N11" i="292"/>
  <c r="P10" i="292"/>
  <c r="O10" i="292"/>
  <c r="N10" i="292"/>
  <c r="P9" i="292"/>
  <c r="O9" i="292"/>
  <c r="N9" i="292"/>
  <c r="P8" i="292"/>
  <c r="O8" i="292"/>
  <c r="N8" i="292"/>
  <c r="P7" i="292"/>
  <c r="O7" i="292"/>
  <c r="N7" i="292"/>
  <c r="P6" i="292"/>
  <c r="O6" i="292"/>
  <c r="N6" i="292"/>
  <c r="P5" i="292"/>
  <c r="O5" i="292"/>
  <c r="N5" i="292"/>
  <c r="C19" i="276"/>
  <c r="D19" i="276" s="1"/>
  <c r="P19" i="275"/>
  <c r="O19" i="275"/>
  <c r="N19" i="275"/>
  <c r="P18" i="275"/>
  <c r="O18" i="275"/>
  <c r="N18" i="275"/>
  <c r="P17" i="275"/>
  <c r="O17" i="275"/>
  <c r="N17" i="275"/>
  <c r="P16" i="275"/>
  <c r="O16" i="275"/>
  <c r="N16" i="275"/>
  <c r="P15" i="275"/>
  <c r="O15" i="275"/>
  <c r="N15" i="275"/>
  <c r="P14" i="275"/>
  <c r="O14" i="275"/>
  <c r="N14" i="275"/>
  <c r="P13" i="275"/>
  <c r="O13" i="275"/>
  <c r="N13" i="275"/>
  <c r="P12" i="275"/>
  <c r="O12" i="275"/>
  <c r="N12" i="275"/>
  <c r="P11" i="275"/>
  <c r="O11" i="275"/>
  <c r="N11" i="275"/>
  <c r="P10" i="275"/>
  <c r="O10" i="275"/>
  <c r="N10" i="275"/>
  <c r="P9" i="275"/>
  <c r="O9" i="275"/>
  <c r="N9" i="275"/>
  <c r="P8" i="275"/>
  <c r="O8" i="275"/>
  <c r="N8" i="275"/>
  <c r="P7" i="275"/>
  <c r="O7" i="275"/>
  <c r="N7" i="275"/>
  <c r="P6" i="275"/>
  <c r="O6" i="275"/>
  <c r="N6" i="275"/>
  <c r="P5" i="275"/>
  <c r="O5" i="275"/>
  <c r="N5" i="275"/>
  <c r="Q6" i="274"/>
  <c r="F25" i="262" l="1"/>
  <c r="N25" i="262"/>
  <c r="R25" i="262"/>
  <c r="J25" i="262"/>
  <c r="Q18" i="275"/>
  <c r="N20" i="292"/>
  <c r="O20" i="292"/>
  <c r="P20" i="292"/>
  <c r="Q20" i="292" s="1"/>
  <c r="Q19" i="275"/>
  <c r="Q15" i="275"/>
  <c r="Q16" i="275"/>
  <c r="Q11" i="275"/>
  <c r="Q8" i="275"/>
  <c r="Q7" i="275"/>
  <c r="Q6" i="275"/>
  <c r="O20" i="275"/>
  <c r="P20" i="275"/>
  <c r="Q5" i="275"/>
  <c r="Q13" i="275"/>
  <c r="Q14" i="275"/>
  <c r="Q9" i="275"/>
  <c r="Q17" i="275"/>
  <c r="Q12" i="275"/>
  <c r="N20" i="275"/>
  <c r="Q10" i="275"/>
  <c r="Q7" i="274"/>
  <c r="O8" i="274"/>
  <c r="P8" i="274"/>
  <c r="Q8" i="274" s="1"/>
  <c r="Q5" i="274"/>
  <c r="N8" i="274"/>
  <c r="M22" i="270"/>
  <c r="I31" i="270"/>
  <c r="E27" i="270"/>
  <c r="I22" i="270"/>
  <c r="K21" i="270"/>
  <c r="M21" i="270"/>
  <c r="C22" i="270"/>
  <c r="D22" i="270"/>
  <c r="G22" i="270"/>
  <c r="F22" i="270"/>
  <c r="G27" i="270"/>
  <c r="F27" i="270"/>
  <c r="Q17" i="292"/>
  <c r="Q13" i="292"/>
  <c r="Q11" i="292"/>
  <c r="Q15" i="292"/>
  <c r="E20" i="292"/>
  <c r="Q9" i="292"/>
  <c r="I20" i="292"/>
  <c r="M20" i="292"/>
  <c r="Q12" i="292"/>
  <c r="Q18" i="292"/>
  <c r="Q16" i="292"/>
  <c r="Q14" i="292"/>
  <c r="Q5" i="292"/>
  <c r="Q7" i="292"/>
  <c r="Q6" i="292"/>
  <c r="Q10" i="292"/>
  <c r="Q8" i="292"/>
  <c r="Q20" i="275" l="1"/>
  <c r="H27" i="270"/>
  <c r="I23" i="270" s="1"/>
  <c r="J27" i="270"/>
  <c r="H21" i="270"/>
  <c r="H31" i="270"/>
  <c r="I27" i="270" s="1"/>
  <c r="J23" i="270" s="1"/>
  <c r="K22" i="270"/>
  <c r="I21" i="270"/>
  <c r="B31" i="270"/>
  <c r="C27" i="270" s="1"/>
  <c r="C31" i="270"/>
  <c r="K31" i="270"/>
  <c r="M31" i="270"/>
  <c r="G23" i="270"/>
  <c r="F23" i="270"/>
  <c r="R23" i="269"/>
  <c r="N23" i="269"/>
  <c r="J23" i="269"/>
  <c r="F23" i="269"/>
  <c r="R22" i="269"/>
  <c r="N22" i="269"/>
  <c r="J22" i="269"/>
  <c r="F22" i="269"/>
  <c r="R21" i="269"/>
  <c r="N21" i="269"/>
  <c r="J21" i="269"/>
  <c r="F21" i="269"/>
  <c r="R20" i="269"/>
  <c r="N20" i="269"/>
  <c r="J20" i="269"/>
  <c r="R19" i="269"/>
  <c r="N19" i="269"/>
  <c r="J19" i="269"/>
  <c r="F19" i="269"/>
  <c r="R18" i="269"/>
  <c r="N18" i="269"/>
  <c r="J18" i="269"/>
  <c r="F18" i="269"/>
  <c r="R17" i="269"/>
  <c r="N17" i="269"/>
  <c r="J17" i="269"/>
  <c r="F17" i="269"/>
  <c r="R16" i="269"/>
  <c r="N16" i="269"/>
  <c r="J16" i="269"/>
  <c r="F16" i="269"/>
  <c r="R15" i="269"/>
  <c r="N15" i="269"/>
  <c r="J15" i="269"/>
  <c r="F15" i="269"/>
  <c r="R14" i="269"/>
  <c r="N14" i="269"/>
  <c r="J14" i="269"/>
  <c r="F14" i="269"/>
  <c r="R13" i="269"/>
  <c r="J13" i="269"/>
  <c r="R12" i="269"/>
  <c r="N12" i="269"/>
  <c r="J12" i="269"/>
  <c r="F12" i="269"/>
  <c r="R11" i="269"/>
  <c r="N11" i="269"/>
  <c r="J11" i="269"/>
  <c r="F11" i="269"/>
  <c r="R10" i="269"/>
  <c r="N10" i="269"/>
  <c r="J10" i="269"/>
  <c r="F10" i="269"/>
  <c r="R8" i="269"/>
  <c r="N8" i="269"/>
  <c r="J8" i="269"/>
  <c r="F8" i="269"/>
  <c r="R7" i="269"/>
  <c r="N7" i="269"/>
  <c r="J7" i="269"/>
  <c r="F7" i="269"/>
  <c r="R6" i="269"/>
  <c r="N6" i="269"/>
  <c r="J6" i="269"/>
  <c r="F6" i="269"/>
  <c r="R5" i="269"/>
  <c r="N5" i="269"/>
  <c r="J5" i="269"/>
  <c r="K27" i="270" l="1"/>
  <c r="B27" i="270"/>
  <c r="D27" i="270"/>
  <c r="H23" i="270"/>
  <c r="E23" i="270"/>
  <c r="M27" i="270"/>
  <c r="L27" i="270"/>
  <c r="B23" i="270"/>
  <c r="C23" i="270" l="1"/>
  <c r="D23" i="270"/>
  <c r="M23" i="270"/>
  <c r="L23" i="270"/>
  <c r="A77" i="324"/>
  <c r="K23" i="270" l="1"/>
  <c r="A45" i="324"/>
  <c r="A48" i="324"/>
  <c r="A85" i="324"/>
  <c r="A84" i="324"/>
  <c r="A83" i="324"/>
  <c r="A82" i="324"/>
  <c r="A81" i="324"/>
  <c r="A80" i="324"/>
  <c r="A79" i="324"/>
  <c r="A78" i="324"/>
  <c r="A76" i="324"/>
  <c r="A75" i="324"/>
  <c r="A74" i="324"/>
  <c r="A73" i="324"/>
  <c r="A72" i="324"/>
  <c r="A71" i="324"/>
  <c r="A70" i="324"/>
  <c r="A69" i="324"/>
  <c r="A65" i="324"/>
  <c r="A64" i="324"/>
  <c r="A63" i="324"/>
  <c r="A62" i="324"/>
  <c r="A61" i="324"/>
  <c r="A60" i="324"/>
  <c r="A59" i="324"/>
  <c r="A58" i="324"/>
  <c r="A57" i="324"/>
  <c r="A56" i="324"/>
  <c r="A55" i="324"/>
  <c r="A54" i="324"/>
  <c r="A53" i="324"/>
  <c r="A52" i="324"/>
  <c r="A47" i="324"/>
  <c r="A46" i="324"/>
  <c r="A44" i="324"/>
  <c r="A43" i="324"/>
  <c r="A42" i="324"/>
  <c r="A41" i="324"/>
  <c r="A40" i="324"/>
  <c r="A39" i="324"/>
  <c r="A38" i="324"/>
  <c r="A37" i="324"/>
  <c r="A36" i="324"/>
  <c r="A29" i="324" l="1"/>
  <c r="A28" i="324"/>
  <c r="A23" i="324"/>
  <c r="A22" i="324"/>
  <c r="A18" i="324"/>
  <c r="A17" i="324"/>
  <c r="A16" i="324"/>
  <c r="A15" i="324"/>
  <c r="A14" i="324"/>
  <c r="A13" i="324"/>
  <c r="A12" i="324"/>
  <c r="A11" i="324"/>
  <c r="A10" i="324"/>
  <c r="A9" i="324"/>
</calcChain>
</file>

<file path=xl/sharedStrings.xml><?xml version="1.0" encoding="utf-8"?>
<sst xmlns="http://schemas.openxmlformats.org/spreadsheetml/2006/main" count="1421" uniqueCount="363">
  <si>
    <t>Total</t>
  </si>
  <si>
    <t>Lisboa</t>
  </si>
  <si>
    <t>Porto</t>
  </si>
  <si>
    <t>Faro</t>
  </si>
  <si>
    <t>Aveiro</t>
  </si>
  <si>
    <t>Beja</t>
  </si>
  <si>
    <t>Braga</t>
  </si>
  <si>
    <t>Bragança</t>
  </si>
  <si>
    <t>Coimbra</t>
  </si>
  <si>
    <t>Évora</t>
  </si>
  <si>
    <t>Guarda</t>
  </si>
  <si>
    <t>Leiria</t>
  </si>
  <si>
    <t>Portalegre</t>
  </si>
  <si>
    <t>Santarém</t>
  </si>
  <si>
    <t>Setúbal</t>
  </si>
  <si>
    <t>Vila Real</t>
  </si>
  <si>
    <t>Viseu</t>
  </si>
  <si>
    <t>Atropelamento com fuga</t>
  </si>
  <si>
    <t>Atropelamento de animais</t>
  </si>
  <si>
    <t>Atropelamento de peões</t>
  </si>
  <si>
    <t>Colisão choque em cadeia</t>
  </si>
  <si>
    <t>Colisão com fuga</t>
  </si>
  <si>
    <t>Colisão com outras situações</t>
  </si>
  <si>
    <t>Colisão com veiculo ou obstáculo na faixa de rodagem</t>
  </si>
  <si>
    <t>Colisão frontal</t>
  </si>
  <si>
    <t>Colisão lateral com outro veículo em movimento</t>
  </si>
  <si>
    <t>Colisão traseira com outro veículo em movimento</t>
  </si>
  <si>
    <t>Despiste com capotamento</t>
  </si>
  <si>
    <t>Despiste com colisão com veículo imobil. ou obstáculo</t>
  </si>
  <si>
    <t>Despiste com dispositivo de retenção</t>
  </si>
  <si>
    <t>Despiste com fuga</t>
  </si>
  <si>
    <t>Despiste sem dispositivo de retenção</t>
  </si>
  <si>
    <t>Despiste simples</t>
  </si>
  <si>
    <t>QUADROS DE RESULTADOS</t>
  </si>
  <si>
    <t>ACAP</t>
  </si>
  <si>
    <t>Associação Automóvel de Portugal</t>
  </si>
  <si>
    <t>ANSR</t>
  </si>
  <si>
    <t>Autoridade Nacional de Segurança Rodoviária</t>
  </si>
  <si>
    <t>IMT</t>
  </si>
  <si>
    <t xml:space="preserve">Instituto da Mobilidade e dos Transportes </t>
  </si>
  <si>
    <t>NUTS</t>
  </si>
  <si>
    <t>Nomenclatura das unidades territoriais para fins estatísticos</t>
  </si>
  <si>
    <t>SIGLAS E ABREVIATURAS</t>
  </si>
  <si>
    <t>EUROSTAT</t>
  </si>
  <si>
    <t>INE</t>
  </si>
  <si>
    <t>Instituto Nacional de Estatística</t>
  </si>
  <si>
    <t>CE</t>
  </si>
  <si>
    <t>Comissão Europeia</t>
  </si>
  <si>
    <t>Mês</t>
  </si>
  <si>
    <t>AcV</t>
  </si>
  <si>
    <t>VM</t>
  </si>
  <si>
    <t>FG</t>
  </si>
  <si>
    <t>FL</t>
  </si>
  <si>
    <t>Sábado</t>
  </si>
  <si>
    <t>Domingo</t>
  </si>
  <si>
    <t>Atropelamento</t>
  </si>
  <si>
    <t>Colisão</t>
  </si>
  <si>
    <t>Despiste</t>
  </si>
  <si>
    <t>Despiste com transposição do dispositivo de retenção lateral</t>
  </si>
  <si>
    <t>Dia da semana</t>
  </si>
  <si>
    <t>Período horário</t>
  </si>
  <si>
    <t>Natureza</t>
  </si>
  <si>
    <t>-</t>
  </si>
  <si>
    <t>Bom tempo</t>
  </si>
  <si>
    <t>Chuva</t>
  </si>
  <si>
    <t>Nevoeiro</t>
  </si>
  <si>
    <t>Vento</t>
  </si>
  <si>
    <t>Neve</t>
  </si>
  <si>
    <t>Fumo</t>
  </si>
  <si>
    <t>Granizo</t>
  </si>
  <si>
    <t>n.d.</t>
  </si>
  <si>
    <t>Luminosidade</t>
  </si>
  <si>
    <t>Dia</t>
  </si>
  <si>
    <t>Noite</t>
  </si>
  <si>
    <t>Localização</t>
  </si>
  <si>
    <t>C. Branco</t>
  </si>
  <si>
    <t>V. Castelo</t>
  </si>
  <si>
    <t>Automóvel ligeiro</t>
  </si>
  <si>
    <t>Automóvel pesado</t>
  </si>
  <si>
    <t>Motociclo cilindrada &lt;= 125cc</t>
  </si>
  <si>
    <t>Motociclo cilindrada &gt; 125cc</t>
  </si>
  <si>
    <t>Velocípede</t>
  </si>
  <si>
    <t>Quadriciclo</t>
  </si>
  <si>
    <t>Triciclo</t>
  </si>
  <si>
    <t>Veículo agrícola</t>
  </si>
  <si>
    <t>*Inclui veículos de tração animal, veículos sobre carris, máquinas industriais e não definidos</t>
  </si>
  <si>
    <t>Outros*</t>
  </si>
  <si>
    <t>Condutor</t>
  </si>
  <si>
    <t>Passageiro</t>
  </si>
  <si>
    <t>Peão</t>
  </si>
  <si>
    <t>Total de vítimas</t>
  </si>
  <si>
    <t>Peões</t>
  </si>
  <si>
    <t>Ciclomotor</t>
  </si>
  <si>
    <t>Sexo</t>
  </si>
  <si>
    <t>Masculino</t>
  </si>
  <si>
    <t>Feminino</t>
  </si>
  <si>
    <t>Grupo etário</t>
  </si>
  <si>
    <t>&lt;=14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</si>
  <si>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</si>
  <si>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</si>
  <si>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</si>
  <si>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</si>
  <si>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</si>
  <si>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</si>
  <si>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</si>
  <si>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</si>
  <si>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</si>
  <si>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</si>
  <si>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</si>
  <si>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</si>
  <si>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&gt;=75</t>
  </si>
  <si>
    <t>VM/milhão habitantes de Portugal</t>
  </si>
  <si>
    <t>Total de peões vítimas</t>
  </si>
  <si>
    <t>Continente</t>
  </si>
  <si>
    <t>Ano</t>
  </si>
  <si>
    <t>Total de passageiros vítimas</t>
  </si>
  <si>
    <t xml:space="preserve">BEAV </t>
  </si>
  <si>
    <t>Boletim Estatístico de Acidente de Viação</t>
  </si>
  <si>
    <t>GNR</t>
  </si>
  <si>
    <t>PSP</t>
  </si>
  <si>
    <t>Guarda Nacional Republicana</t>
  </si>
  <si>
    <t>Polícia de Segurança Pública</t>
  </si>
  <si>
    <t xml:space="preserve">PML </t>
  </si>
  <si>
    <t xml:space="preserve">SINCRO </t>
  </si>
  <si>
    <t>p.p.</t>
  </si>
  <si>
    <t>Pontos percentuais</t>
  </si>
  <si>
    <t xml:space="preserve">IGR </t>
  </si>
  <si>
    <t>Índice de gravidade</t>
  </si>
  <si>
    <t xml:space="preserve">FL </t>
  </si>
  <si>
    <t>Vítima mortal</t>
  </si>
  <si>
    <t>Ferido grave</t>
  </si>
  <si>
    <t>Ferido leve</t>
  </si>
  <si>
    <t>AcVM</t>
  </si>
  <si>
    <t>AcFG</t>
  </si>
  <si>
    <t>AcFL</t>
  </si>
  <si>
    <t>Acidente com vítima mortal</t>
  </si>
  <si>
    <t>Acidente com ferido grave</t>
  </si>
  <si>
    <t>Acidente com ferido leve</t>
  </si>
  <si>
    <t>Acidente com vítimas</t>
  </si>
  <si>
    <t>SINISTRALIDADE RODOVIÁRIA A 30 DIAS</t>
  </si>
  <si>
    <t>SINISTRALIDADE</t>
  </si>
  <si>
    <t>VEÍCULOS INTERVENIENTES</t>
  </si>
  <si>
    <t>VÍTIMAS</t>
  </si>
  <si>
    <t>PEÕES</t>
  </si>
  <si>
    <t>PASSAGEIROS</t>
  </si>
  <si>
    <t>CONDUTORES</t>
  </si>
  <si>
    <t>Tipo de via</t>
  </si>
  <si>
    <t>Em plena faixa de rodagem</t>
  </si>
  <si>
    <t>Atravessando em passagem sinalizada</t>
  </si>
  <si>
    <t>Transitando pela berma ou passeio</t>
  </si>
  <si>
    <t>Atravessando fora da passagem de peões a mais de 50m de uma passagem ou quando não exista passagem</t>
  </si>
  <si>
    <t>Atravessando fora da passagem de peões, a menos de 50m de uma passagem</t>
  </si>
  <si>
    <t>A sair ou entrar num veículo</t>
  </si>
  <si>
    <t>Atravessando em passagem sinalizada com desrespeito da sinalização semafórica</t>
  </si>
  <si>
    <t>Transitando pela esquerda da faixa de rodagem</t>
  </si>
  <si>
    <t>Em ilhéu ou refúgio na via</t>
  </si>
  <si>
    <t>Transitando pela direita da faixa de rodagem</t>
  </si>
  <si>
    <t>Em trabalhos na via</t>
  </si>
  <si>
    <t>Surgindo inesperadamente na faixa de rodagem de trás de um obstáculo</t>
  </si>
  <si>
    <t>Fatores atmosféricos</t>
  </si>
  <si>
    <t>Acessório de segurança</t>
  </si>
  <si>
    <t>C/ capacete/ cinto segurança</t>
  </si>
  <si>
    <t>C/ sistema retenção de crianças</t>
  </si>
  <si>
    <t>S/ sistema retenção de crianças</t>
  </si>
  <si>
    <t>S/ uso capacete/cinto segurança</t>
  </si>
  <si>
    <t>Total de condutores vítimas</t>
  </si>
  <si>
    <t>Caducada/ suspensa</t>
  </si>
  <si>
    <t>Com licença/ carta adequada ao veiculo</t>
  </si>
  <si>
    <t>Com licença/ carta não adequada ao veiculo</t>
  </si>
  <si>
    <t>Em situação de instrução/exame</t>
  </si>
  <si>
    <t>Não necessária ao veiculo que conduz</t>
  </si>
  <si>
    <t>Sem licença/carta</t>
  </si>
  <si>
    <t>VM/100 vítimas</t>
  </si>
  <si>
    <t>FG/100 vítimas</t>
  </si>
  <si>
    <t>Ações dos condutores</t>
  </si>
  <si>
    <t>Em marcha normal</t>
  </si>
  <si>
    <t>Mudança de direcção para a esquerda</t>
  </si>
  <si>
    <t>Parado ou estacionado</t>
  </si>
  <si>
    <t>Início de marcha</t>
  </si>
  <si>
    <t>Ultrapassagem pela esquerda</t>
  </si>
  <si>
    <t>Mudança de direcção para a direita</t>
  </si>
  <si>
    <t>Marcha atrás</t>
  </si>
  <si>
    <t>Desvio brusco/ saída de fila de trânsito</t>
  </si>
  <si>
    <t>Atravessando a via</t>
  </si>
  <si>
    <t>Saída de parqueamento ou de rua particular</t>
  </si>
  <si>
    <t>Mudança de via de trânsito para a esquerda</t>
  </si>
  <si>
    <t>Travagem brusca</t>
  </si>
  <si>
    <t>Mudança de via de trânsito para a direita</t>
  </si>
  <si>
    <t>Inversão do sentido de marcha</t>
  </si>
  <si>
    <t>Circulação em sentido oposto ao estabelecido</t>
  </si>
  <si>
    <t>Ultrapassagem pela direita</t>
  </si>
  <si>
    <t>Trânsito em filas paralelas</t>
  </si>
  <si>
    <t>Polícia Municipal</t>
  </si>
  <si>
    <t>Sistema Nacional de Controlo de Velocidade</t>
  </si>
  <si>
    <t xml:space="preserve">Serviço de Estatística da União Europeia </t>
  </si>
  <si>
    <t>Quadro 5.3 Passageiros vítimas em Portugal por mês</t>
  </si>
  <si>
    <t>Quadro 5.4 Passageiros vítimas em Portugal por dia da semana</t>
  </si>
  <si>
    <t>Quadro 5.5 Passageiros vítimas em Portugal por período horário</t>
  </si>
  <si>
    <t>Quadro 5.6 Passageiros vítimas em Portugal por fatores atmosféricos</t>
  </si>
  <si>
    <t>Quadro 5.7 Passageiros vítimas em Portugal por luminosidade</t>
  </si>
  <si>
    <t>Quadro 5.9 Passageiros vítimas em Portugal por localização</t>
  </si>
  <si>
    <t>Quadro 5.10 Passageiros vítimas em Portugal por tipo de via</t>
  </si>
  <si>
    <t>Quadro 5.12 Passageiros vítimas em Portugal por grupo etário</t>
  </si>
  <si>
    <t>Quadro 5.13 Passageiros vítimas em Portugal por acesssório de segurança</t>
  </si>
  <si>
    <t>Quadro 6.3 Condutores vítimas em Portugal por mês</t>
  </si>
  <si>
    <t>Quadro 6.4 Condutores vítimas em Portugal por dia da semana</t>
  </si>
  <si>
    <t>Quadro 6.5 Condutores vítimas em Portugal por período horário</t>
  </si>
  <si>
    <t>Aurora/Crepúsculo</t>
  </si>
  <si>
    <t>Dentro das localidades</t>
  </si>
  <si>
    <t>Fora das localidades</t>
  </si>
  <si>
    <t>*Inclui acessos, estradas florestais, pontes, variantes e não definidas</t>
  </si>
  <si>
    <t xml:space="preserve">Total </t>
  </si>
  <si>
    <t>NUTS I</t>
  </si>
  <si>
    <t>Quadro 6.6 Condutores vítimas em Portugal por fatores atmosféricos</t>
  </si>
  <si>
    <t>Quadro 6.7 Condutores vítimas em Portugal por luminosidade</t>
  </si>
  <si>
    <t>Quadro 6.9 Condutores vítimas em Portugal por localização</t>
  </si>
  <si>
    <t>Quadro 6.10 Condutores vítimas em Portugal por tipo de via</t>
  </si>
  <si>
    <t>Quadro 6.13 Condutores vítimas em Portugal por categoria de veículo</t>
  </si>
  <si>
    <t>Quadro 6.14 Condutores vítimas em Portugal por ações dos condutores</t>
  </si>
  <si>
    <t>Quadro 6.16 Condutores vítimas em Portugal por acessórios de segurança</t>
  </si>
  <si>
    <t>Quadro 6.17 Condutores vítimas em Portugal por grupo etário</t>
  </si>
  <si>
    <t>Quadro 6.12 Condutores vítimas em Portugal por situação da licença de condução</t>
  </si>
  <si>
    <t>Situação da Licença de Condução</t>
  </si>
  <si>
    <t>Quadro 3.2 Vítimas em Portugal por categoria de veículo</t>
  </si>
  <si>
    <t>Quadro 6.1 Condutores vítimas em Portugal por região NUTS I</t>
  </si>
  <si>
    <t>Quadro 6.15 Condutores vítimas em Portugal por sexo</t>
  </si>
  <si>
    <t>Quadro 5.14 Passageiros vítimas em Portugal por sexo</t>
  </si>
  <si>
    <t>[00:00-03:00[</t>
  </si>
  <si>
    <t>[03:00-06:00[</t>
  </si>
  <si>
    <t>[06:00-09:00[</t>
  </si>
  <si>
    <t>[09:00-12:00[</t>
  </si>
  <si>
    <t>[12:00-15:00[</t>
  </si>
  <si>
    <t>[15:00-18:00[</t>
  </si>
  <si>
    <t>[18:00-21:00[</t>
  </si>
  <si>
    <t>[21:00-00:00[</t>
  </si>
  <si>
    <t>Categoria de veículo</t>
  </si>
  <si>
    <t xml:space="preserve">Categoria veículo e natureza </t>
  </si>
  <si>
    <t xml:space="preserve">Atropelamento </t>
  </si>
  <si>
    <t>Veículo Ligeiro</t>
  </si>
  <si>
    <t xml:space="preserve">Passageiros </t>
  </si>
  <si>
    <t xml:space="preserve">Mercadorias </t>
  </si>
  <si>
    <t xml:space="preserve">Outros </t>
  </si>
  <si>
    <t xml:space="preserve">n.d. </t>
  </si>
  <si>
    <t xml:space="preserve">Veículo Pesado </t>
  </si>
  <si>
    <t xml:space="preserve">Categoria e idade do veículo </t>
  </si>
  <si>
    <t xml:space="preserve">≤ 4 anos </t>
  </si>
  <si>
    <t xml:space="preserve">5 a 9 anos </t>
  </si>
  <si>
    <t xml:space="preserve">10 a 14 anos </t>
  </si>
  <si>
    <t xml:space="preserve">Motociclo cilindrada &lt;= 125cc </t>
  </si>
  <si>
    <t xml:space="preserve">Motociclo cilindrada &gt; 125cc </t>
  </si>
  <si>
    <t xml:space="preserve">Quadriciclo </t>
  </si>
  <si>
    <t xml:space="preserve">Triciclo </t>
  </si>
  <si>
    <t xml:space="preserve">Veículo agrícola </t>
  </si>
  <si>
    <t xml:space="preserve">Outros* </t>
  </si>
  <si>
    <t>15_19</t>
  </si>
  <si>
    <t>20_24</t>
  </si>
  <si>
    <t>25_29</t>
  </si>
  <si>
    <t>30_34</t>
  </si>
  <si>
    <t>35_39</t>
  </si>
  <si>
    <t>40_44</t>
  </si>
  <si>
    <t>45_49</t>
  </si>
  <si>
    <t>50_54</t>
  </si>
  <si>
    <t>55_59</t>
  </si>
  <si>
    <t>60_64</t>
  </si>
  <si>
    <t>65_69</t>
  </si>
  <si>
    <t>70_74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</si>
  <si>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</si>
  <si>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</si>
  <si>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</si>
  <si>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</si>
  <si>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</si>
  <si>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</si>
  <si>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</si>
  <si>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</si>
  <si>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</si>
  <si>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</si>
  <si>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</si>
  <si>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</si>
  <si>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Vento Forte</t>
  </si>
  <si>
    <t xml:space="preserve"> </t>
  </si>
  <si>
    <t>nd</t>
  </si>
  <si>
    <t>Categoria de veículo e peões</t>
  </si>
  <si>
    <t>AE</t>
  </si>
  <si>
    <t>Arruamento</t>
  </si>
  <si>
    <t>EM</t>
  </si>
  <si>
    <t>EN</t>
  </si>
  <si>
    <t>ER</t>
  </si>
  <si>
    <t>IC</t>
  </si>
  <si>
    <t>IP</t>
  </si>
  <si>
    <t>Com capacete</t>
  </si>
  <si>
    <t>Com cinto de segurança</t>
  </si>
  <si>
    <t>Isento</t>
  </si>
  <si>
    <t>Sem uso de cinto/capacete</t>
  </si>
  <si>
    <t>Outras vias*</t>
  </si>
  <si>
    <t>Regiões</t>
  </si>
  <si>
    <t>Ação</t>
  </si>
  <si>
    <t>Quadro 5.8 Passageiros vítimas em Portugal por natureza do acidente</t>
  </si>
  <si>
    <t>Quadro 6.8 Condutores vítimas em Portugal por natureza do acidente</t>
  </si>
  <si>
    <t xml:space="preserve">Veículos intervenientes </t>
  </si>
  <si>
    <t>Veículo ligeiro</t>
  </si>
  <si>
    <t>Veículo pesado</t>
  </si>
  <si>
    <t>Portugal</t>
  </si>
  <si>
    <t xml:space="preserve">15 a 19 anos </t>
  </si>
  <si>
    <t>&gt; 25 anos</t>
  </si>
  <si>
    <t xml:space="preserve">NUTS I e categoria de veículo </t>
  </si>
  <si>
    <t>20 a 24 anos</t>
  </si>
  <si>
    <t xml:space="preserve">Veículo ligeiro </t>
  </si>
  <si>
    <t xml:space="preserve">Veículo pesado </t>
  </si>
  <si>
    <t>Motociclo &lt;= 125cc</t>
  </si>
  <si>
    <t>Motociclo &gt; 125cc</t>
  </si>
  <si>
    <t xml:space="preserve"> * Inclui acessos, estradas florestais, pontes, variantes e não definidas </t>
  </si>
  <si>
    <t>Categoria de utente</t>
  </si>
  <si>
    <t>Quadro 3.1 Vítimas em Portugal por categoria de utente</t>
  </si>
  <si>
    <t>Quadro 5.1 Passageiros vítimas em Portugal, por NUTS I</t>
  </si>
  <si>
    <t>Quadro 1.1 Sinistralidade em Portugal por mês</t>
  </si>
  <si>
    <t>Quadro 1.2 Sinistralidade em Portugal por dia da semana</t>
  </si>
  <si>
    <t>Quadro 1.3 Sinistralidade em Portugal por período horário</t>
  </si>
  <si>
    <t>Quadro 1.4 Sinistralidade em Portugal por fatores atmosféricos</t>
  </si>
  <si>
    <t>Quadro 1.5 Sinistralidade em Portugal por condições de luminosidade</t>
  </si>
  <si>
    <t>Quadro 1.6 Sinistralidade em Portugal por natureza do acidente</t>
  </si>
  <si>
    <t>Quadro 1.7 Sinistralidade em Portugal por natureza detalhada do acidente</t>
  </si>
  <si>
    <t>Quadro 1.8 Sinistralidade em Portugal por localização do acidente</t>
  </si>
  <si>
    <t>Quadro 1.9 Sinistralidade em Portugal por tipo de via</t>
  </si>
  <si>
    <t>Quadro 2.1 Veículos intervenientes em acidentes com vítimas em Portugal por categoria e natureza do acidente</t>
  </si>
  <si>
    <t>∆(%) 22/19</t>
  </si>
  <si>
    <t>Quadro 2.2 Veículos intervenientes em acidentes com vítimas em Portugal por categoria e idade do veículo</t>
  </si>
  <si>
    <t>Quadro 4.1 Peões vítimas em Portugal por regiões NUTS I</t>
  </si>
  <si>
    <t>Quadro 4.3 Peões vítimas em Portugal por mês</t>
  </si>
  <si>
    <t>Quadro 4.4 Peões vítimas em Portugal por dia da semana</t>
  </si>
  <si>
    <t>Quadro 4.5 Peões vítimas em Portugal por período horário</t>
  </si>
  <si>
    <t>Quadro 4.6 Peões vítimas em Portugal por fatores atmosféricos</t>
  </si>
  <si>
    <t>Quadro 4.7 Peões vítimas em Portugal segundo a luminosidade</t>
  </si>
  <si>
    <t>Quadro 4.8 Peões vítimas em Portugal segundo a localização</t>
  </si>
  <si>
    <t>Quadro 4.9 Peões vítimas em Portugal por tipo de via</t>
  </si>
  <si>
    <t>Quadro 4.11 Peões vítimas em Portugal por ação do peão</t>
  </si>
  <si>
    <t>Quadro 4.12 Peões vítimas em Portugal por sexo</t>
  </si>
  <si>
    <t>Quadro 4.13 Peões vítimas em Portugal por grupo etário</t>
  </si>
  <si>
    <t>Ano 2023</t>
  </si>
  <si>
    <t>∆(%) 23/22</t>
  </si>
  <si>
    <t>∆(%) 23/19</t>
  </si>
  <si>
    <t xml:space="preserve">2023 (%) </t>
  </si>
  <si>
    <t xml:space="preserve">∆(%) 23/22 </t>
  </si>
  <si>
    <t>População (2023)</t>
  </si>
  <si>
    <t>Quadro 5.2 Passageiros vítimas em Portugal, 2019 a 2023</t>
  </si>
  <si>
    <t>Quadro 4.2 Evolução peões vítimas em Portugal, 2019 a 2023</t>
  </si>
  <si>
    <t>Quadro 6.2 Evolução dos condutores vítimas em Portugal, 2019 a 2023</t>
  </si>
  <si>
    <t>Quadro 3.3 Vítimas em Portugal por sexo</t>
  </si>
  <si>
    <t>Quadro 3.4 Vítimas em Portugal por grupo etário</t>
  </si>
  <si>
    <t>Quadro 3.5 Vítimas mortais em Portugal por milhão de habitantes, segundo o grupo etário</t>
  </si>
  <si>
    <t>n.d. - não definido</t>
  </si>
  <si>
    <t>2.ª feira</t>
  </si>
  <si>
    <t>3.ª feira</t>
  </si>
  <si>
    <t>4.ª feira</t>
  </si>
  <si>
    <t>5.ª feira</t>
  </si>
  <si>
    <t>6.ª feira</t>
  </si>
  <si>
    <t>R.A. Açores</t>
  </si>
  <si>
    <t>R.A. Madeira</t>
  </si>
  <si>
    <t>Quadro 2.3 Veículos intervenientes em acidentes com vítimas em Portugal por NUTS I e categoria de veículo</t>
  </si>
  <si>
    <t>Quadro 1.10 Sinistralidade em Portugal por distrito e R.A.</t>
  </si>
  <si>
    <t>Distrito e R.A.</t>
  </si>
  <si>
    <t>Quadro 4.10 Peões vítimas em Portugal por distrito e R.A.</t>
  </si>
  <si>
    <t>Quadro 5.11 Passageiros vítimas em Portugal por distrito e R.A.</t>
  </si>
  <si>
    <t>Quadro 6.11 Condutores vítimas em Portugal por distrito e R.A.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</si>
</sst>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0.0%"/>
    <numFmt numFmtId="166" formatCode="0.0"/>
    <numFmt numFmtId="167" formatCode="#,##0.0"/>
  </numFmts>
  <fonts count="5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b/>
      <sz val="8"/>
      <name val="Times New Roman"/>
      <family val="1"/>
    </font>
    <font>
      <sz val="8"/>
      <name val="Times New Roman"/>
      <family val="1"/>
    </font>
    <font>
      <u/>
      <sz val="10"/>
      <color indexed="58"/>
      <name val="Arial"/>
      <family val="2"/>
    </font>
    <font>
      <sz val="12"/>
      <name val="Helv"/>
    </font>
    <font>
      <b/>
      <sz val="16"/>
      <name val="Times New Roman"/>
      <family val="1"/>
    </font>
    <font>
      <sz val="9"/>
      <name val="Tahoma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sz val="8"/>
      <name val="Calibri"/>
      <family val="2"/>
      <scheme val="minor"/>
    </font>
    <font>
      <b/>
      <sz val="11"/>
      <name val="Avenir Next LT Pro"/>
      <family val="2"/>
    </font>
    <font>
      <b/>
      <sz val="9"/>
      <color theme="0"/>
      <name val="Avenir Next LT Pro"/>
      <family val="2"/>
    </font>
    <font>
      <b/>
      <sz val="9"/>
      <name val="Avenir Next LT Pro"/>
      <family val="2"/>
    </font>
    <font>
      <sz val="9"/>
      <name val="Avenir Next LT Pro"/>
      <family val="2"/>
    </font>
    <font>
      <sz val="9"/>
      <color theme="1"/>
      <name val="Avenir Next LT Pro"/>
      <family val="2"/>
    </font>
    <font>
      <sz val="10"/>
      <color rgb="FF003399"/>
      <name val="Avenir Next LT Pro"/>
      <family val="2"/>
    </font>
    <font>
      <sz val="10"/>
      <color indexed="8"/>
      <name val="Avenir Next LT Pro"/>
      <family val="2"/>
    </font>
    <font>
      <sz val="7"/>
      <color indexed="8"/>
      <name val="Avenir Next LT Pro"/>
      <family val="2"/>
    </font>
    <font>
      <sz val="7"/>
      <color rgb="FF000000"/>
      <name val="Avenir Next LT Pro"/>
      <family val="2"/>
    </font>
    <font>
      <b/>
      <sz val="7"/>
      <color rgb="FF000000"/>
      <name val="Avenir Next LT Pro"/>
      <family val="2"/>
    </font>
    <font>
      <i/>
      <sz val="7"/>
      <color rgb="FF000000"/>
      <name val="Avenir Next LT Pro"/>
      <family val="2"/>
    </font>
    <font>
      <b/>
      <i/>
      <sz val="7"/>
      <color rgb="FF000000"/>
      <name val="Avenir Next LT Pro"/>
      <family val="2"/>
    </font>
    <font>
      <sz val="11"/>
      <color theme="1"/>
      <name val="Avenir Next LT Pro"/>
      <family val="2"/>
    </font>
    <font>
      <sz val="7"/>
      <color rgb="FF003399"/>
      <name val="Avenir Next LT Pro"/>
      <family val="2"/>
    </font>
    <font>
      <sz val="7"/>
      <name val="Avenir Next LT Pro"/>
      <family val="2"/>
    </font>
    <font>
      <sz val="7"/>
      <color theme="1"/>
      <name val="Avenir Next LT Pro"/>
      <family val="2"/>
    </font>
    <font>
      <b/>
      <sz val="7"/>
      <color theme="1"/>
      <name val="Avenir Next LT Pro"/>
      <family val="2"/>
    </font>
    <font>
      <b/>
      <sz val="7"/>
      <color indexed="8"/>
      <name val="Avenir Next LT Pro"/>
      <family val="2"/>
    </font>
    <font>
      <b/>
      <sz val="8"/>
      <color rgb="FF000000"/>
      <name val="Avenir Next LT Pro"/>
      <family val="2"/>
    </font>
    <font>
      <sz val="8"/>
      <color rgb="FF000000"/>
      <name val="Avenir Next LT Pro"/>
      <family val="2"/>
    </font>
    <font>
      <b/>
      <i/>
      <sz val="8"/>
      <color rgb="FF000000"/>
      <name val="Avenir Next LT Pro"/>
      <family val="2"/>
    </font>
    <font>
      <sz val="8"/>
      <color rgb="FF365F91"/>
      <name val="Avenir Next LT Pro"/>
      <family val="2"/>
    </font>
    <font>
      <b/>
      <sz val="7"/>
      <color theme="0"/>
      <name val="Avenir Next LT Pro"/>
      <family val="2"/>
    </font>
    <font>
      <u/>
      <sz val="7"/>
      <name val="Avenir Next LT Pro"/>
      <family val="2"/>
    </font>
    <font>
      <sz val="8"/>
      <color theme="1"/>
      <name val="Avenir Next LT Pro"/>
      <family val="2"/>
    </font>
    <font>
      <i/>
      <sz val="7"/>
      <color theme="1"/>
      <name val="Avenir Next LT Pro"/>
      <family val="2"/>
    </font>
    <font>
      <sz val="7"/>
      <color rgb="FF000000"/>
      <name val="Calibri"/>
      <family val="2"/>
    </font>
    <font>
      <b/>
      <sz val="14"/>
      <color theme="0"/>
      <name val="Avenir Next LT Pro"/>
      <family val="2"/>
    </font>
    <font>
      <b/>
      <sz val="12"/>
      <color rgb="FF0070C0"/>
      <name val="Avenir Next LT Pro"/>
      <family val="2"/>
    </font>
    <font>
      <sz val="10"/>
      <color rgb="FF0070C0"/>
      <name val="Avenir Next LT Pro"/>
      <family val="2"/>
    </font>
    <font>
      <sz val="10"/>
      <name val="Avenir Next LT Pro"/>
      <family val="2"/>
    </font>
    <font>
      <b/>
      <sz val="10"/>
      <color theme="0"/>
      <name val="Avenir Next LT Pro"/>
      <family val="2"/>
    </font>
    <font>
      <u/>
      <sz val="11"/>
      <color rgb="FF0070C0"/>
      <name val="Avenir Next LT Pro"/>
      <family val="2"/>
    </font>
    <font>
      <sz val="11"/>
      <color rgb="FF0070C0"/>
      <name val="Avenir Next LT Pro"/>
      <family val="2"/>
    </font>
    <font>
      <sz val="11"/>
      <color theme="0"/>
      <name val="Avenir Next LT Pro"/>
      <family val="2"/>
    </font>
    <font>
      <b/>
      <sz val="10"/>
      <name val="Avenir Next LT Pro"/>
      <family val="2"/>
    </font>
    <font>
      <sz val="10"/>
      <color theme="1"/>
      <name val="Avenir Next LT Pro"/>
      <family val="2"/>
    </font>
  </fonts>
  <fills count="6">
    <fill>
      <patternFill patternType="none"/>
    </fill>
    <fill>
      <patternFill patternType="gray125"/>
    </fill>
    <fill>
      <patternFill patternType="mediumGray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5B9BD5"/>
        <bgColor rgb="FF4F81BD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4F81BD"/>
      </top>
      <bottom style="medium">
        <color rgb="FF4F81BD"/>
      </bottom>
      <diagonal/>
    </border>
    <border>
      <left/>
      <right/>
      <top style="medium">
        <color rgb="FF4F81BD"/>
      </top>
      <bottom/>
      <diagonal/>
    </border>
    <border>
      <left/>
      <right/>
      <top/>
      <bottom style="medium">
        <color rgb="FF4F81BD"/>
      </bottom>
      <diagonal/>
    </border>
    <border>
      <left/>
      <right/>
      <top/>
      <bottom style="thin">
        <color rgb="FF4F81BD"/>
      </bottom>
      <diagonal/>
    </border>
    <border>
      <left style="medium">
        <color rgb="FF4F81BD"/>
      </left>
      <right/>
      <top/>
      <bottom/>
      <diagonal/>
    </border>
    <border>
      <left/>
      <right/>
      <top style="medium">
        <color rgb="FF4F81BD"/>
      </top>
      <bottom style="thin">
        <color rgb="FF4F81BD"/>
      </bottom>
      <diagonal/>
    </border>
    <border>
      <left/>
      <right/>
      <top style="thin">
        <color rgb="FF4F81BD"/>
      </top>
      <bottom/>
      <diagonal/>
    </border>
    <border>
      <left style="thick">
        <color theme="0"/>
      </left>
      <right/>
      <top style="medium">
        <color rgb="FF4F81BD"/>
      </top>
      <bottom style="thin">
        <color rgb="FF4F81BD"/>
      </bottom>
      <diagonal/>
    </border>
    <border>
      <left/>
      <right style="thick">
        <color theme="0"/>
      </right>
      <top style="medium">
        <color rgb="FF4F81BD"/>
      </top>
      <bottom style="thin">
        <color rgb="FF4F81BD"/>
      </bottom>
      <diagonal/>
    </border>
    <border>
      <left style="thick">
        <color theme="0"/>
      </left>
      <right/>
      <top style="thin">
        <color rgb="FF4F81BD"/>
      </top>
      <bottom style="thin">
        <color rgb="FF4F81BD"/>
      </bottom>
      <diagonal/>
    </border>
    <border>
      <left/>
      <right/>
      <top style="thin">
        <color rgb="FF4F81BD"/>
      </top>
      <bottom style="thin">
        <color rgb="FF4F81BD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 style="thick">
        <color theme="0"/>
      </left>
      <right style="thick">
        <color theme="0"/>
      </right>
      <top style="medium">
        <color rgb="FF4F81BD"/>
      </top>
      <bottom style="thin">
        <color rgb="FF4F81BD"/>
      </bottom>
      <diagonal/>
    </border>
    <border>
      <left/>
      <right style="thick">
        <color theme="0"/>
      </right>
      <top style="thin">
        <color rgb="FF4F81BD"/>
      </top>
      <bottom style="thin">
        <color rgb="FF4F81BD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 style="medium">
        <color rgb="FF0070C0"/>
      </bottom>
      <diagonal/>
    </border>
    <border>
      <left/>
      <right style="thick">
        <color theme="0"/>
      </right>
      <top/>
      <bottom style="medium">
        <color rgb="FF0070C0"/>
      </bottom>
      <diagonal/>
    </border>
    <border>
      <left style="thick">
        <color theme="0"/>
      </left>
      <right/>
      <top style="thin">
        <color rgb="FF4F81BD"/>
      </top>
      <bottom/>
      <diagonal/>
    </border>
    <border>
      <left/>
      <right style="thick">
        <color theme="0"/>
      </right>
      <top style="thin">
        <color rgb="FF4F81BD"/>
      </top>
      <bottom/>
      <diagonal/>
    </border>
    <border>
      <left/>
      <right/>
      <top style="medium">
        <color theme="0"/>
      </top>
      <bottom/>
      <diagonal/>
    </border>
    <border>
      <left style="thin">
        <color rgb="FF4F81BD"/>
      </left>
      <right/>
      <top style="thin">
        <color rgb="FF4F81BD"/>
      </top>
      <bottom style="medium">
        <color rgb="FF0070C0"/>
      </bottom>
      <diagonal/>
    </border>
    <border>
      <left style="medium">
        <color rgb="FF0070C0"/>
      </left>
      <right style="thick">
        <color theme="0"/>
      </right>
      <top/>
      <bottom/>
      <diagonal/>
    </border>
    <border>
      <left style="thin">
        <color rgb="FF0070C0"/>
      </left>
      <right style="thick">
        <color theme="0"/>
      </right>
      <top/>
      <bottom/>
      <diagonal/>
    </border>
    <border>
      <left style="medium">
        <color theme="0"/>
      </left>
      <right/>
      <top style="medium">
        <color rgb="FF4F81BD"/>
      </top>
      <bottom style="thin">
        <color rgb="FF4F81BD"/>
      </bottom>
      <diagonal/>
    </border>
    <border>
      <left/>
      <right style="medium">
        <color theme="0"/>
      </right>
      <top style="medium">
        <color rgb="FF4F81BD"/>
      </top>
      <bottom style="thin">
        <color rgb="FF4F81BD"/>
      </bottom>
      <diagonal/>
    </border>
    <border>
      <left style="medium">
        <color theme="0"/>
      </left>
      <right/>
      <top style="thin">
        <color rgb="FF4F81BD"/>
      </top>
      <bottom/>
      <diagonal/>
    </border>
    <border>
      <left/>
      <right style="medium">
        <color theme="0"/>
      </right>
      <top style="thin">
        <color rgb="FF4F81BD"/>
      </top>
      <bottom/>
      <diagonal/>
    </border>
    <border>
      <left/>
      <right style="medium">
        <color theme="0"/>
      </right>
      <top/>
      <bottom/>
      <diagonal/>
    </border>
    <border>
      <left/>
      <right style="medium">
        <color theme="0"/>
      </right>
      <top/>
      <bottom style="medium">
        <color rgb="FF0070C0"/>
      </bottom>
      <diagonal/>
    </border>
    <border>
      <left/>
      <right/>
      <top style="thin">
        <color rgb="FF0070C0"/>
      </top>
      <bottom style="medium">
        <color rgb="FF0070C0"/>
      </bottom>
      <diagonal/>
    </border>
    <border>
      <left/>
      <right/>
      <top style="thin">
        <color rgb="FF0070C0"/>
      </top>
      <bottom/>
      <diagonal/>
    </border>
    <border>
      <left style="thick">
        <color theme="0"/>
      </left>
      <right/>
      <top style="thin">
        <color rgb="FF0070C0"/>
      </top>
      <bottom/>
      <diagonal/>
    </border>
    <border>
      <left/>
      <right style="thick">
        <color theme="0"/>
      </right>
      <top style="thin">
        <color rgb="FF0070C0"/>
      </top>
      <bottom/>
      <diagonal/>
    </border>
    <border>
      <left style="thick">
        <color theme="0"/>
      </left>
      <right style="thick">
        <color theme="0"/>
      </right>
      <top style="medium">
        <color rgb="FF4F81BD"/>
      </top>
      <bottom/>
      <diagonal/>
    </border>
    <border>
      <left style="thick">
        <color theme="0"/>
      </left>
      <right style="thick">
        <color theme="0"/>
      </right>
      <top/>
      <bottom style="medium">
        <color rgb="FF0070C0"/>
      </bottom>
      <diagonal/>
    </border>
    <border>
      <left style="thick">
        <color theme="0"/>
      </left>
      <right style="thick">
        <color theme="0"/>
      </right>
      <top/>
      <bottom style="medium">
        <color rgb="FF4F81BD"/>
      </bottom>
      <diagonal/>
    </border>
    <border>
      <left style="thick">
        <color theme="0"/>
      </left>
      <right style="thick">
        <color theme="0"/>
      </right>
      <top style="medium">
        <color rgb="FF4F81BD"/>
      </top>
      <bottom style="medium">
        <color rgb="FF4F81BD"/>
      </bottom>
      <diagonal/>
    </border>
    <border>
      <left style="thin">
        <color rgb="FF0070C0"/>
      </left>
      <right style="thick">
        <color theme="0"/>
      </right>
      <top style="thin">
        <color rgb="FF0070C0"/>
      </top>
      <bottom/>
      <diagonal/>
    </border>
    <border>
      <left style="thin">
        <color rgb="FF0070C0"/>
      </left>
      <right style="thick">
        <color theme="0"/>
      </right>
      <top/>
      <bottom style="thin">
        <color rgb="FF0070C0"/>
      </bottom>
      <diagonal/>
    </border>
    <border>
      <left style="thick">
        <color theme="0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 style="thick">
        <color theme="0"/>
      </right>
      <top/>
      <bottom style="thin">
        <color rgb="FF0070C0"/>
      </bottom>
      <diagonal/>
    </border>
    <border>
      <left style="medium">
        <color rgb="FF0070C0"/>
      </left>
      <right style="thick">
        <color theme="0"/>
      </right>
      <top style="thin">
        <color rgb="FF0070C0"/>
      </top>
      <bottom/>
      <diagonal/>
    </border>
    <border>
      <left style="medium">
        <color rgb="FF0070C0"/>
      </left>
      <right style="thick">
        <color theme="0"/>
      </right>
      <top/>
      <bottom style="thin">
        <color rgb="FF0070C0"/>
      </bottom>
      <diagonal/>
    </border>
    <border>
      <left/>
      <right style="thick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 style="thin">
        <color rgb="FF0070C0"/>
      </bottom>
      <diagonal/>
    </border>
    <border>
      <left style="medium">
        <color theme="0"/>
      </left>
      <right/>
      <top style="thin">
        <color rgb="FF0070C0"/>
      </top>
      <bottom/>
      <diagonal/>
    </border>
    <border>
      <left/>
      <right style="medium">
        <color theme="0"/>
      </right>
      <top style="thin">
        <color rgb="FF0070C0"/>
      </top>
      <bottom/>
      <diagonal/>
    </border>
    <border>
      <left style="medium">
        <color rgb="FF4F81BD"/>
      </left>
      <right/>
      <top style="thin">
        <color rgb="FF0070C0"/>
      </top>
      <bottom/>
      <diagonal/>
    </border>
    <border>
      <left style="thick">
        <color theme="0"/>
      </left>
      <right/>
      <top style="thin">
        <color rgb="FF4F81BD"/>
      </top>
      <bottom style="thin">
        <color rgb="FF0070C0"/>
      </bottom>
      <diagonal/>
    </border>
    <border>
      <left/>
      <right/>
      <top style="thin">
        <color rgb="FF4F81BD"/>
      </top>
      <bottom style="thin">
        <color rgb="FF0070C0"/>
      </bottom>
      <diagonal/>
    </border>
    <border>
      <left/>
      <right style="thick">
        <color theme="0"/>
      </right>
      <top style="thin">
        <color rgb="FF4F81BD"/>
      </top>
      <bottom style="thin">
        <color rgb="FF0070C0"/>
      </bottom>
      <diagonal/>
    </border>
    <border>
      <left style="thick">
        <color theme="0"/>
      </left>
      <right style="thick">
        <color theme="0"/>
      </right>
      <top style="thin">
        <color rgb="FF0070C0"/>
      </top>
      <bottom style="thick">
        <color theme="0"/>
      </bottom>
      <diagonal/>
    </border>
    <border>
      <left style="thick">
        <color theme="0"/>
      </left>
      <right/>
      <top style="thin">
        <color rgb="FF0070C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/>
      <top style="medium">
        <color rgb="FF0070C0"/>
      </top>
      <bottom/>
      <diagonal/>
    </border>
    <border>
      <left/>
      <right style="thick">
        <color theme="0"/>
      </right>
      <top style="thin">
        <color rgb="FF0070C0"/>
      </top>
      <bottom style="medium">
        <color rgb="FF0070C0"/>
      </bottom>
      <diagonal/>
    </border>
    <border>
      <left style="thick">
        <color theme="0"/>
      </left>
      <right style="thick">
        <color theme="0"/>
      </right>
      <top style="thin">
        <color rgb="FF4F81BD"/>
      </top>
      <bottom style="thin">
        <color rgb="FF4F81BD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 style="thin">
        <color rgb="FF0070C0"/>
      </top>
      <bottom style="medium">
        <color rgb="FF0070C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</borders>
  <cellStyleXfs count="278">
    <xf numFmtId="0" fontId="0" fillId="0" borderId="0"/>
    <xf numFmtId="0" fontId="5" fillId="0" borderId="0"/>
    <xf numFmtId="0" fontId="1" fillId="0" borderId="0"/>
    <xf numFmtId="0" fontId="1" fillId="0" borderId="0"/>
    <xf numFmtId="0" fontId="6" fillId="0" borderId="1" applyNumberFormat="0" applyBorder="0" applyProtection="0">
      <alignment horizontal="center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 applyFill="0" applyBorder="0" applyProtection="0"/>
    <xf numFmtId="0" fontId="8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2" borderId="2" applyNumberFormat="0" applyBorder="0" applyProtection="0">
      <alignment horizontal="center"/>
    </xf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0" fillId="0" borderId="0" applyNumberFormat="0" applyFill="0" applyProtection="0"/>
    <xf numFmtId="0" fontId="6" fillId="0" borderId="0" applyNumberFormat="0" applyFill="0" applyBorder="0" applyProtection="0">
      <alignment horizontal="left"/>
    </xf>
    <xf numFmtId="0" fontId="1" fillId="0" borderId="0"/>
    <xf numFmtId="0" fontId="1" fillId="0" borderId="0"/>
    <xf numFmtId="0" fontId="14" fillId="0" borderId="0"/>
    <xf numFmtId="4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4" fillId="0" borderId="0"/>
    <xf numFmtId="0" fontId="14" fillId="0" borderId="0"/>
    <xf numFmtId="0" fontId="1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6" fillId="0" borderId="0"/>
    <xf numFmtId="0" fontId="16" fillId="0" borderId="0"/>
    <xf numFmtId="0" fontId="14" fillId="0" borderId="0"/>
    <xf numFmtId="0" fontId="6" fillId="2" borderId="2" applyNumberFormat="0" applyBorder="0" applyProtection="0">
      <alignment horizont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Protection="0">
      <alignment horizontal="left"/>
    </xf>
    <xf numFmtId="0" fontId="1" fillId="0" borderId="0"/>
    <xf numFmtId="0" fontId="18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8" fillId="0" borderId="0"/>
    <xf numFmtId="0" fontId="14" fillId="0" borderId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236">
    <xf numFmtId="0" fontId="0" fillId="0" borderId="0" xfId="0"/>
    <xf numFmtId="0" fontId="20" fillId="0" borderId="0" xfId="0" applyFont="1"/>
    <xf numFmtId="0" fontId="22" fillId="4" borderId="12" xfId="0" applyFont="1" applyFill="1" applyBorder="1" applyAlignment="1">
      <alignment horizontal="center" vertical="center" wrapText="1"/>
    </xf>
    <xf numFmtId="0" fontId="22" fillId="4" borderId="13" xfId="0" applyFont="1" applyFill="1" applyBorder="1" applyAlignment="1">
      <alignment horizontal="center" vertical="center" wrapText="1"/>
    </xf>
    <xf numFmtId="1" fontId="22" fillId="4" borderId="16" xfId="0" applyNumberFormat="1" applyFont="1" applyFill="1" applyBorder="1" applyAlignment="1">
      <alignment horizontal="left" vertical="center" wrapText="1"/>
    </xf>
    <xf numFmtId="1" fontId="23" fillId="4" borderId="15" xfId="0" applyNumberFormat="1" applyFont="1" applyFill="1" applyBorder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25" fillId="0" borderId="0" xfId="21" applyFont="1" applyAlignment="1">
      <alignment horizontal="center" vertical="center" wrapText="1"/>
    </xf>
    <xf numFmtId="0" fontId="26" fillId="0" borderId="0" xfId="21" applyFont="1"/>
    <xf numFmtId="14" fontId="27" fillId="0" borderId="0" xfId="21" applyNumberFormat="1" applyFont="1" applyAlignment="1">
      <alignment horizontal="left"/>
    </xf>
    <xf numFmtId="166" fontId="27" fillId="0" borderId="0" xfId="21" applyNumberFormat="1" applyFont="1"/>
    <xf numFmtId="0" fontId="27" fillId="0" borderId="0" xfId="21" applyFont="1"/>
    <xf numFmtId="3" fontId="28" fillId="0" borderId="0" xfId="0" applyNumberFormat="1" applyFont="1" applyAlignment="1">
      <alignment horizontal="right" vertical="center" wrapText="1"/>
    </xf>
    <xf numFmtId="165" fontId="28" fillId="0" borderId="0" xfId="226" applyNumberFormat="1" applyFont="1" applyBorder="1" applyAlignment="1">
      <alignment horizontal="right" vertical="center" wrapText="1"/>
    </xf>
    <xf numFmtId="165" fontId="30" fillId="0" borderId="0" xfId="226" applyNumberFormat="1" applyFont="1" applyBorder="1" applyAlignment="1">
      <alignment horizontal="right" vertical="center" wrapText="1"/>
    </xf>
    <xf numFmtId="3" fontId="29" fillId="0" borderId="17" xfId="0" applyNumberFormat="1" applyFont="1" applyBorder="1" applyAlignment="1">
      <alignment horizontal="right" vertical="center" wrapText="1"/>
    </xf>
    <xf numFmtId="165" fontId="31" fillId="0" borderId="17" xfId="226" applyNumberFormat="1" applyFont="1" applyBorder="1" applyAlignment="1">
      <alignment horizontal="right" vertical="center" wrapText="1"/>
    </xf>
    <xf numFmtId="3" fontId="28" fillId="0" borderId="9" xfId="0" applyNumberFormat="1" applyFont="1" applyBorder="1" applyAlignment="1">
      <alignment horizontal="right" vertical="center" wrapText="1"/>
    </xf>
    <xf numFmtId="165" fontId="30" fillId="0" borderId="9" xfId="226" applyNumberFormat="1" applyFont="1" applyBorder="1" applyAlignment="1">
      <alignment horizontal="right" vertical="center" wrapText="1"/>
    </xf>
    <xf numFmtId="0" fontId="22" fillId="4" borderId="19" xfId="0" applyFont="1" applyFill="1" applyBorder="1" applyAlignment="1">
      <alignment horizontal="center" vertical="center" wrapText="1"/>
    </xf>
    <xf numFmtId="3" fontId="28" fillId="0" borderId="20" xfId="0" applyNumberFormat="1" applyFont="1" applyBorder="1" applyAlignment="1">
      <alignment horizontal="right" vertical="center" wrapText="1"/>
    </xf>
    <xf numFmtId="165" fontId="30" fillId="0" borderId="21" xfId="226" applyNumberFormat="1" applyFont="1" applyBorder="1" applyAlignment="1">
      <alignment horizontal="right" vertical="center" wrapText="1"/>
    </xf>
    <xf numFmtId="3" fontId="29" fillId="0" borderId="22" xfId="0" applyNumberFormat="1" applyFont="1" applyBorder="1" applyAlignment="1">
      <alignment horizontal="right" vertical="center" wrapText="1"/>
    </xf>
    <xf numFmtId="165" fontId="31" fillId="0" borderId="23" xfId="226" applyNumberFormat="1" applyFont="1" applyBorder="1" applyAlignment="1">
      <alignment horizontal="right" vertical="center" wrapText="1"/>
    </xf>
    <xf numFmtId="165" fontId="30" fillId="0" borderId="25" xfId="226" applyNumberFormat="1" applyFont="1" applyBorder="1" applyAlignment="1">
      <alignment horizontal="right" vertical="center" wrapText="1"/>
    </xf>
    <xf numFmtId="0" fontId="28" fillId="0" borderId="0" xfId="0" applyFont="1" applyAlignment="1">
      <alignment horizontal="left" vertical="center" wrapText="1"/>
    </xf>
    <xf numFmtId="0" fontId="28" fillId="0" borderId="0" xfId="0" applyFont="1" applyAlignment="1">
      <alignment horizontal="right" vertical="center" wrapText="1"/>
    </xf>
    <xf numFmtId="0" fontId="29" fillId="0" borderId="17" xfId="0" applyFont="1" applyBorder="1" applyAlignment="1">
      <alignment horizontal="left" vertical="center" wrapText="1"/>
    </xf>
    <xf numFmtId="0" fontId="28" fillId="0" borderId="20" xfId="0" applyFont="1" applyBorder="1" applyAlignment="1">
      <alignment horizontal="right" vertical="center" wrapText="1"/>
    </xf>
    <xf numFmtId="0" fontId="25" fillId="0" borderId="0" xfId="21" applyFont="1" applyAlignment="1">
      <alignment horizontal="left" vertical="center"/>
    </xf>
    <xf numFmtId="165" fontId="29" fillId="0" borderId="17" xfId="226" applyNumberFormat="1" applyFont="1" applyBorder="1" applyAlignment="1">
      <alignment horizontal="right" vertical="center" wrapText="1"/>
    </xf>
    <xf numFmtId="165" fontId="28" fillId="0" borderId="21" xfId="226" applyNumberFormat="1" applyFont="1" applyBorder="1" applyAlignment="1">
      <alignment horizontal="right" vertical="center" wrapText="1"/>
    </xf>
    <xf numFmtId="165" fontId="29" fillId="0" borderId="23" xfId="226" applyNumberFormat="1" applyFont="1" applyBorder="1" applyAlignment="1">
      <alignment horizontal="right" vertical="center" wrapText="1"/>
    </xf>
    <xf numFmtId="0" fontId="32" fillId="0" borderId="0" xfId="0" applyFont="1" applyAlignment="1">
      <alignment horizontal="left"/>
    </xf>
    <xf numFmtId="165" fontId="30" fillId="0" borderId="0" xfId="226" applyNumberFormat="1" applyFont="1" applyFill="1" applyBorder="1" applyAlignment="1">
      <alignment horizontal="right" vertical="center" wrapText="1"/>
    </xf>
    <xf numFmtId="165" fontId="30" fillId="0" borderId="21" xfId="226" applyNumberFormat="1" applyFont="1" applyFill="1" applyBorder="1" applyAlignment="1">
      <alignment horizontal="right" vertical="center" wrapText="1"/>
    </xf>
    <xf numFmtId="0" fontId="25" fillId="0" borderId="0" xfId="21" applyFont="1" applyAlignment="1">
      <alignment horizontal="center" vertical="center"/>
    </xf>
    <xf numFmtId="0" fontId="32" fillId="0" borderId="0" xfId="0" applyFont="1"/>
    <xf numFmtId="0" fontId="33" fillId="0" borderId="0" xfId="21" applyFont="1" applyAlignment="1">
      <alignment horizontal="left" vertical="center"/>
    </xf>
    <xf numFmtId="0" fontId="36" fillId="0" borderId="27" xfId="0" applyFont="1" applyBorder="1"/>
    <xf numFmtId="0" fontId="35" fillId="0" borderId="0" xfId="0" applyFont="1"/>
    <xf numFmtId="0" fontId="22" fillId="4" borderId="14" xfId="0" applyFont="1" applyFill="1" applyBorder="1" applyAlignment="1">
      <alignment horizontal="center" vertical="center" wrapText="1"/>
    </xf>
    <xf numFmtId="0" fontId="35" fillId="0" borderId="29" xfId="0" applyFont="1" applyBorder="1" applyAlignment="1">
      <alignment horizontal="left" vertical="center" wrapText="1"/>
    </xf>
    <xf numFmtId="0" fontId="28" fillId="0" borderId="28" xfId="0" applyFont="1" applyBorder="1" applyAlignment="1">
      <alignment horizontal="left" vertical="center" wrapText="1"/>
    </xf>
    <xf numFmtId="165" fontId="30" fillId="0" borderId="21" xfId="0" applyNumberFormat="1" applyFont="1" applyBorder="1" applyAlignment="1">
      <alignment horizontal="right" vertical="center" wrapText="1"/>
    </xf>
    <xf numFmtId="165" fontId="30" fillId="0" borderId="0" xfId="0" applyNumberFormat="1" applyFont="1" applyAlignment="1">
      <alignment horizontal="right" vertical="center" wrapText="1"/>
    </xf>
    <xf numFmtId="165" fontId="31" fillId="0" borderId="23" xfId="0" applyNumberFormat="1" applyFont="1" applyBorder="1" applyAlignment="1">
      <alignment horizontal="right" vertical="center" wrapText="1"/>
    </xf>
    <xf numFmtId="165" fontId="31" fillId="0" borderId="17" xfId="0" applyNumberFormat="1" applyFont="1" applyBorder="1" applyAlignment="1">
      <alignment horizontal="right" vertical="center" wrapText="1"/>
    </xf>
    <xf numFmtId="0" fontId="35" fillId="0" borderId="0" xfId="0" applyFont="1" applyAlignment="1">
      <alignment vertical="center"/>
    </xf>
    <xf numFmtId="3" fontId="28" fillId="0" borderId="7" xfId="0" applyNumberFormat="1" applyFont="1" applyBorder="1" applyAlignment="1">
      <alignment horizontal="right" vertical="center" wrapText="1"/>
    </xf>
    <xf numFmtId="0" fontId="28" fillId="0" borderId="7" xfId="0" applyFont="1" applyBorder="1" applyAlignment="1">
      <alignment horizontal="right" vertical="center" wrapText="1"/>
    </xf>
    <xf numFmtId="0" fontId="37" fillId="0" borderId="0" xfId="21" applyFont="1"/>
    <xf numFmtId="3" fontId="28" fillId="0" borderId="21" xfId="0" applyNumberFormat="1" applyFont="1" applyBorder="1" applyAlignment="1">
      <alignment horizontal="right" vertical="center" wrapText="1"/>
    </xf>
    <xf numFmtId="3" fontId="29" fillId="0" borderId="23" xfId="0" applyNumberFormat="1" applyFont="1" applyBorder="1" applyAlignment="1">
      <alignment horizontal="right" vertical="center" wrapText="1"/>
    </xf>
    <xf numFmtId="3" fontId="29" fillId="0" borderId="16" xfId="0" applyNumberFormat="1" applyFont="1" applyBorder="1" applyAlignment="1">
      <alignment horizontal="right" vertical="center" wrapText="1"/>
    </xf>
    <xf numFmtId="3" fontId="29" fillId="0" borderId="35" xfId="0" applyNumberFormat="1" applyFont="1" applyBorder="1" applyAlignment="1">
      <alignment horizontal="right" vertical="center" wrapText="1"/>
    </xf>
    <xf numFmtId="165" fontId="31" fillId="0" borderId="0" xfId="0" applyNumberFormat="1" applyFont="1" applyAlignment="1">
      <alignment horizontal="right" vertical="center" wrapText="1"/>
    </xf>
    <xf numFmtId="0" fontId="41" fillId="0" borderId="0" xfId="0" applyFont="1" applyAlignment="1">
      <alignment horizontal="center" vertical="center" wrapText="1"/>
    </xf>
    <xf numFmtId="3" fontId="28" fillId="0" borderId="0" xfId="0" applyNumberFormat="1" applyFont="1" applyAlignment="1">
      <alignment vertical="center" wrapText="1"/>
    </xf>
    <xf numFmtId="10" fontId="28" fillId="0" borderId="0" xfId="0" applyNumberFormat="1" applyFont="1" applyAlignment="1">
      <alignment vertical="center" wrapText="1"/>
    </xf>
    <xf numFmtId="0" fontId="28" fillId="0" borderId="0" xfId="0" applyFont="1" applyAlignment="1">
      <alignment vertical="center" wrapText="1"/>
    </xf>
    <xf numFmtId="3" fontId="29" fillId="0" borderId="9" xfId="0" applyNumberFormat="1" applyFont="1" applyBorder="1" applyAlignment="1">
      <alignment horizontal="right" vertical="center" wrapText="1"/>
    </xf>
    <xf numFmtId="3" fontId="29" fillId="0" borderId="0" xfId="0" applyNumberFormat="1" applyFont="1" applyAlignment="1">
      <alignment horizontal="right" vertical="center" wrapText="1"/>
    </xf>
    <xf numFmtId="3" fontId="29" fillId="0" borderId="20" xfId="0" applyNumberFormat="1" applyFont="1" applyBorder="1" applyAlignment="1">
      <alignment horizontal="right" vertical="center" wrapText="1"/>
    </xf>
    <xf numFmtId="0" fontId="22" fillId="4" borderId="24" xfId="0" applyFont="1" applyFill="1" applyBorder="1" applyAlignment="1">
      <alignment horizontal="center" vertical="center" wrapText="1"/>
    </xf>
    <xf numFmtId="0" fontId="22" fillId="4" borderId="9" xfId="0" applyFont="1" applyFill="1" applyBorder="1" applyAlignment="1">
      <alignment horizontal="center" vertical="center" wrapText="1"/>
    </xf>
    <xf numFmtId="0" fontId="22" fillId="4" borderId="25" xfId="0" applyFont="1" applyFill="1" applyBorder="1" applyAlignment="1">
      <alignment horizontal="center" vertical="center" wrapText="1"/>
    </xf>
    <xf numFmtId="3" fontId="28" fillId="0" borderId="38" xfId="0" applyNumberFormat="1" applyFont="1" applyBorder="1" applyAlignment="1">
      <alignment horizontal="right" vertical="center" wrapText="1"/>
    </xf>
    <xf numFmtId="3" fontId="28" fillId="0" borderId="37" xfId="0" applyNumberFormat="1" applyFont="1" applyBorder="1" applyAlignment="1">
      <alignment horizontal="right" vertical="center" wrapText="1"/>
    </xf>
    <xf numFmtId="165" fontId="28" fillId="0" borderId="39" xfId="226" applyNumberFormat="1" applyFont="1" applyBorder="1" applyAlignment="1">
      <alignment horizontal="right" vertical="center" wrapText="1"/>
    </xf>
    <xf numFmtId="165" fontId="28" fillId="0" borderId="37" xfId="226" applyNumberFormat="1" applyFont="1" applyBorder="1" applyAlignment="1">
      <alignment horizontal="right" vertical="center" wrapText="1"/>
    </xf>
    <xf numFmtId="167" fontId="28" fillId="0" borderId="38" xfId="0" applyNumberFormat="1" applyFont="1" applyBorder="1" applyAlignment="1">
      <alignment horizontal="right" vertical="center" wrapText="1"/>
    </xf>
    <xf numFmtId="167" fontId="28" fillId="0" borderId="37" xfId="0" applyNumberFormat="1" applyFont="1" applyBorder="1" applyAlignment="1">
      <alignment horizontal="right" vertical="center" wrapText="1"/>
    </xf>
    <xf numFmtId="167" fontId="28" fillId="0" borderId="39" xfId="0" applyNumberFormat="1" applyFont="1" applyBorder="1" applyAlignment="1">
      <alignment horizontal="right" vertical="center" wrapText="1"/>
    </xf>
    <xf numFmtId="167" fontId="28" fillId="0" borderId="20" xfId="0" applyNumberFormat="1" applyFont="1" applyBorder="1" applyAlignment="1">
      <alignment horizontal="right" vertical="center" wrapText="1"/>
    </xf>
    <xf numFmtId="167" fontId="28" fillId="0" borderId="0" xfId="0" applyNumberFormat="1" applyFont="1" applyAlignment="1">
      <alignment horizontal="right" vertical="center" wrapText="1"/>
    </xf>
    <xf numFmtId="167" fontId="28" fillId="0" borderId="21" xfId="0" applyNumberFormat="1" applyFont="1" applyBorder="1" applyAlignment="1">
      <alignment horizontal="right" vertical="center" wrapText="1"/>
    </xf>
    <xf numFmtId="167" fontId="29" fillId="0" borderId="22" xfId="0" applyNumberFormat="1" applyFont="1" applyBorder="1" applyAlignment="1">
      <alignment horizontal="right" vertical="center" wrapText="1"/>
    </xf>
    <xf numFmtId="167" fontId="29" fillId="0" borderId="17" xfId="0" applyNumberFormat="1" applyFont="1" applyBorder="1" applyAlignment="1">
      <alignment horizontal="right" vertical="center" wrapText="1"/>
    </xf>
    <xf numFmtId="167" fontId="29" fillId="0" borderId="23" xfId="0" applyNumberFormat="1" applyFont="1" applyBorder="1" applyAlignment="1">
      <alignment horizontal="right" vertical="center" wrapText="1"/>
    </xf>
    <xf numFmtId="165" fontId="30" fillId="0" borderId="39" xfId="226" applyNumberFormat="1" applyFont="1" applyBorder="1" applyAlignment="1">
      <alignment horizontal="right" vertical="center" wrapText="1"/>
    </xf>
    <xf numFmtId="165" fontId="30" fillId="0" borderId="37" xfId="226" applyNumberFormat="1" applyFont="1" applyBorder="1" applyAlignment="1">
      <alignment horizontal="right" vertical="center" wrapText="1"/>
    </xf>
    <xf numFmtId="165" fontId="30" fillId="0" borderId="20" xfId="226" applyNumberFormat="1" applyFont="1" applyBorder="1" applyAlignment="1">
      <alignment horizontal="right" vertical="center" wrapText="1"/>
    </xf>
    <xf numFmtId="165" fontId="30" fillId="0" borderId="15" xfId="226" applyNumberFormat="1" applyFont="1" applyBorder="1" applyAlignment="1">
      <alignment horizontal="right" vertical="center" wrapText="1"/>
    </xf>
    <xf numFmtId="165" fontId="30" fillId="0" borderId="34" xfId="226" applyNumberFormat="1" applyFont="1" applyBorder="1" applyAlignment="1">
      <alignment horizontal="right" vertical="center" wrapText="1"/>
    </xf>
    <xf numFmtId="165" fontId="31" fillId="0" borderId="22" xfId="226" applyNumberFormat="1" applyFont="1" applyBorder="1" applyAlignment="1">
      <alignment horizontal="right" vertical="center" wrapText="1"/>
    </xf>
    <xf numFmtId="0" fontId="28" fillId="0" borderId="37" xfId="0" applyFont="1" applyBorder="1" applyAlignment="1">
      <alignment horizontal="right" vertical="center" wrapText="1"/>
    </xf>
    <xf numFmtId="0" fontId="28" fillId="0" borderId="38" xfId="0" applyFont="1" applyBorder="1" applyAlignment="1">
      <alignment horizontal="right" vertical="center" wrapText="1"/>
    </xf>
    <xf numFmtId="0" fontId="35" fillId="0" borderId="0" xfId="0" applyFont="1" applyAlignment="1">
      <alignment vertical="center" wrapText="1"/>
    </xf>
    <xf numFmtId="166" fontId="35" fillId="0" borderId="4" xfId="0" applyNumberFormat="1" applyFont="1" applyBorder="1"/>
    <xf numFmtId="0" fontId="35" fillId="0" borderId="0" xfId="0" applyFont="1" applyAlignment="1">
      <alignment horizontal="justify" vertical="center"/>
    </xf>
    <xf numFmtId="0" fontId="43" fillId="0" borderId="0" xfId="238" applyFont="1" applyAlignment="1" applyProtection="1">
      <alignment vertical="center"/>
    </xf>
    <xf numFmtId="3" fontId="28" fillId="0" borderId="4" xfId="0" applyNumberFormat="1" applyFont="1" applyBorder="1" applyAlignment="1">
      <alignment horizontal="right" vertical="center"/>
    </xf>
    <xf numFmtId="0" fontId="28" fillId="0" borderId="4" xfId="0" applyFont="1" applyBorder="1" applyAlignment="1">
      <alignment horizontal="right" vertical="center"/>
    </xf>
    <xf numFmtId="3" fontId="28" fillId="0" borderId="0" xfId="0" applyNumberFormat="1" applyFont="1" applyAlignment="1">
      <alignment horizontal="right" vertical="center"/>
    </xf>
    <xf numFmtId="0" fontId="28" fillId="0" borderId="0" xfId="0" applyFont="1" applyAlignment="1">
      <alignment horizontal="right" vertical="center"/>
    </xf>
    <xf numFmtId="166" fontId="35" fillId="0" borderId="0" xfId="0" applyNumberFormat="1" applyFont="1"/>
    <xf numFmtId="166" fontId="36" fillId="0" borderId="17" xfId="0" applyNumberFormat="1" applyFont="1" applyBorder="1"/>
    <xf numFmtId="3" fontId="36" fillId="0" borderId="41" xfId="0" applyNumberFormat="1" applyFont="1" applyBorder="1"/>
    <xf numFmtId="0" fontId="42" fillId="3" borderId="43" xfId="0" applyFont="1" applyFill="1" applyBorder="1" applyAlignment="1">
      <alignment horizontal="center" vertical="center" wrapText="1"/>
    </xf>
    <xf numFmtId="0" fontId="42" fillId="3" borderId="3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vertical="center"/>
    </xf>
    <xf numFmtId="0" fontId="35" fillId="0" borderId="17" xfId="0" applyFont="1" applyBorder="1" applyAlignment="1">
      <alignment horizontal="left" vertical="center"/>
    </xf>
    <xf numFmtId="3" fontId="28" fillId="0" borderId="17" xfId="0" applyNumberFormat="1" applyFont="1" applyBorder="1" applyAlignment="1">
      <alignment horizontal="right" vertical="center"/>
    </xf>
    <xf numFmtId="0" fontId="25" fillId="0" borderId="0" xfId="21" applyFont="1" applyAlignment="1">
      <alignment horizontal="left" vertical="center" wrapText="1"/>
    </xf>
    <xf numFmtId="0" fontId="32" fillId="0" borderId="0" xfId="0" applyFont="1" applyAlignment="1">
      <alignment horizontal="left" wrapText="1"/>
    </xf>
    <xf numFmtId="0" fontId="44" fillId="0" borderId="0" xfId="0" applyFont="1" applyAlignment="1">
      <alignment vertical="center"/>
    </xf>
    <xf numFmtId="0" fontId="28" fillId="0" borderId="0" xfId="0" applyFont="1" applyAlignment="1">
      <alignment horizontal="left" vertical="center"/>
    </xf>
    <xf numFmtId="0" fontId="28" fillId="0" borderId="37" xfId="0" applyFont="1" applyBorder="1" applyAlignment="1">
      <alignment horizontal="right" vertical="center"/>
    </xf>
    <xf numFmtId="0" fontId="45" fillId="0" borderId="0" xfId="0" applyFont="1"/>
    <xf numFmtId="0" fontId="25" fillId="0" borderId="0" xfId="21" applyFont="1" applyAlignment="1">
      <alignment vertical="center"/>
    </xf>
    <xf numFmtId="3" fontId="28" fillId="0" borderId="37" xfId="0" applyNumberFormat="1" applyFont="1" applyBorder="1" applyAlignment="1">
      <alignment horizontal="right" vertical="center"/>
    </xf>
    <xf numFmtId="165" fontId="30" fillId="0" borderId="37" xfId="226" applyNumberFormat="1" applyFont="1" applyBorder="1" applyAlignment="1">
      <alignment horizontal="right" vertical="center"/>
    </xf>
    <xf numFmtId="165" fontId="30" fillId="0" borderId="0" xfId="226" applyNumberFormat="1" applyFont="1" applyBorder="1" applyAlignment="1">
      <alignment horizontal="right" vertical="center"/>
    </xf>
    <xf numFmtId="165" fontId="30" fillId="0" borderId="21" xfId="226" applyNumberFormat="1" applyFont="1" applyBorder="1" applyAlignment="1">
      <alignment horizontal="right" vertical="center"/>
    </xf>
    <xf numFmtId="0" fontId="36" fillId="0" borderId="29" xfId="0" applyFont="1" applyBorder="1" applyAlignment="1">
      <alignment horizontal="left" vertical="center" wrapText="1"/>
    </xf>
    <xf numFmtId="165" fontId="31" fillId="0" borderId="21" xfId="226" applyNumberFormat="1" applyFont="1" applyBorder="1" applyAlignment="1">
      <alignment horizontal="right" vertical="center" wrapText="1"/>
    </xf>
    <xf numFmtId="165" fontId="31" fillId="0" borderId="0" xfId="226" applyNumberFormat="1" applyFont="1" applyBorder="1" applyAlignment="1">
      <alignment horizontal="right" vertical="center" wrapText="1"/>
    </xf>
    <xf numFmtId="0" fontId="36" fillId="0" borderId="41" xfId="0" applyFont="1" applyBorder="1" applyAlignment="1">
      <alignment horizontal="center" vertical="center"/>
    </xf>
    <xf numFmtId="0" fontId="35" fillId="0" borderId="44" xfId="0" applyFont="1" applyBorder="1" applyAlignment="1">
      <alignment horizontal="left" vertical="center" wrapText="1"/>
    </xf>
    <xf numFmtId="0" fontId="36" fillId="0" borderId="45" xfId="0" applyFont="1" applyBorder="1" applyAlignment="1">
      <alignment horizontal="left" vertical="center" wrapText="1"/>
    </xf>
    <xf numFmtId="3" fontId="29" fillId="0" borderId="46" xfId="0" applyNumberFormat="1" applyFont="1" applyBorder="1" applyAlignment="1">
      <alignment horizontal="right" vertical="center" wrapText="1"/>
    </xf>
    <xf numFmtId="3" fontId="29" fillId="0" borderId="47" xfId="0" applyNumberFormat="1" applyFont="1" applyBorder="1" applyAlignment="1">
      <alignment horizontal="right" vertical="center" wrapText="1"/>
    </xf>
    <xf numFmtId="165" fontId="31" fillId="0" borderId="48" xfId="226" applyNumberFormat="1" applyFont="1" applyBorder="1" applyAlignment="1">
      <alignment horizontal="right" vertical="center" wrapText="1"/>
    </xf>
    <xf numFmtId="165" fontId="31" fillId="0" borderId="47" xfId="226" applyNumberFormat="1" applyFont="1" applyBorder="1" applyAlignment="1">
      <alignment horizontal="right" vertical="center" wrapText="1"/>
    </xf>
    <xf numFmtId="0" fontId="28" fillId="0" borderId="49" xfId="0" applyFont="1" applyBorder="1" applyAlignment="1">
      <alignment horizontal="left" vertical="center" wrapText="1"/>
    </xf>
    <xf numFmtId="165" fontId="30" fillId="0" borderId="39" xfId="0" applyNumberFormat="1" applyFont="1" applyBorder="1" applyAlignment="1">
      <alignment horizontal="right" vertical="center" wrapText="1"/>
    </xf>
    <xf numFmtId="165" fontId="30" fillId="0" borderId="37" xfId="0" applyNumberFormat="1" applyFont="1" applyBorder="1" applyAlignment="1">
      <alignment horizontal="right" vertical="center" wrapText="1"/>
    </xf>
    <xf numFmtId="0" fontId="29" fillId="0" borderId="50" xfId="0" applyFont="1" applyBorder="1" applyAlignment="1">
      <alignment horizontal="left" vertical="center" wrapText="1"/>
    </xf>
    <xf numFmtId="165" fontId="31" fillId="0" borderId="48" xfId="0" applyNumberFormat="1" applyFont="1" applyBorder="1" applyAlignment="1">
      <alignment horizontal="right" vertical="center" wrapText="1"/>
    </xf>
    <xf numFmtId="165" fontId="31" fillId="0" borderId="47" xfId="0" applyNumberFormat="1" applyFont="1" applyBorder="1" applyAlignment="1">
      <alignment horizontal="right" vertical="center" wrapText="1"/>
    </xf>
    <xf numFmtId="0" fontId="29" fillId="0" borderId="28" xfId="0" applyFont="1" applyBorder="1" applyAlignment="1">
      <alignment horizontal="left" vertical="center" wrapText="1"/>
    </xf>
    <xf numFmtId="165" fontId="31" fillId="0" borderId="21" xfId="0" applyNumberFormat="1" applyFont="1" applyBorder="1" applyAlignment="1">
      <alignment horizontal="right" vertical="center" wrapText="1"/>
    </xf>
    <xf numFmtId="0" fontId="22" fillId="4" borderId="14" xfId="0" applyFont="1" applyFill="1" applyBorder="1" applyAlignment="1">
      <alignment vertical="center" wrapText="1"/>
    </xf>
    <xf numFmtId="0" fontId="22" fillId="4" borderId="32" xfId="0" applyFont="1" applyFill="1" applyBorder="1" applyAlignment="1">
      <alignment horizontal="center" vertical="center" wrapText="1"/>
    </xf>
    <xf numFmtId="0" fontId="22" fillId="4" borderId="33" xfId="0" applyFont="1" applyFill="1" applyBorder="1" applyAlignment="1">
      <alignment horizontal="center" vertical="center" wrapText="1"/>
    </xf>
    <xf numFmtId="165" fontId="30" fillId="0" borderId="38" xfId="226" applyNumberFormat="1" applyFont="1" applyBorder="1" applyAlignment="1">
      <alignment horizontal="right" vertical="center" wrapText="1"/>
    </xf>
    <xf numFmtId="165" fontId="30" fillId="0" borderId="53" xfId="226" applyNumberFormat="1" applyFont="1" applyBorder="1" applyAlignment="1">
      <alignment horizontal="right" vertical="center" wrapText="1"/>
    </xf>
    <xf numFmtId="165" fontId="30" fillId="0" borderId="54" xfId="226" applyNumberFormat="1" applyFont="1" applyBorder="1" applyAlignment="1">
      <alignment horizontal="right" vertical="center" wrapText="1"/>
    </xf>
    <xf numFmtId="3" fontId="46" fillId="0" borderId="0" xfId="0" applyNumberFormat="1" applyFont="1" applyAlignment="1">
      <alignment horizontal="right" vertical="center" wrapText="1"/>
    </xf>
    <xf numFmtId="0" fontId="46" fillId="0" borderId="0" xfId="0" applyFont="1" applyAlignment="1">
      <alignment horizontal="right" vertical="center" wrapText="1"/>
    </xf>
    <xf numFmtId="0" fontId="22" fillId="4" borderId="56" xfId="0" applyFont="1" applyFill="1" applyBorder="1" applyAlignment="1">
      <alignment horizontal="center" vertical="center" wrapText="1"/>
    </xf>
    <xf numFmtId="0" fontId="22" fillId="4" borderId="57" xfId="0" applyFont="1" applyFill="1" applyBorder="1" applyAlignment="1">
      <alignment horizontal="center" vertical="center" wrapText="1"/>
    </xf>
    <xf numFmtId="0" fontId="22" fillId="4" borderId="58" xfId="0" applyFont="1" applyFill="1" applyBorder="1" applyAlignment="1">
      <alignment horizontal="center" vertical="center" wrapText="1"/>
    </xf>
    <xf numFmtId="3" fontId="28" fillId="0" borderId="59" xfId="0" applyNumberFormat="1" applyFont="1" applyBorder="1" applyAlignment="1">
      <alignment horizontal="right" vertical="center" wrapText="1"/>
    </xf>
    <xf numFmtId="3" fontId="28" fillId="0" borderId="60" xfId="0" applyNumberFormat="1" applyFont="1" applyBorder="1" applyAlignment="1">
      <alignment horizontal="right" vertical="center" wrapText="1"/>
    </xf>
    <xf numFmtId="3" fontId="28" fillId="0" borderId="61" xfId="0" applyNumberFormat="1" applyFont="1" applyBorder="1" applyAlignment="1">
      <alignment horizontal="right" vertical="center" wrapText="1"/>
    </xf>
    <xf numFmtId="3" fontId="28" fillId="0" borderId="62" xfId="0" applyNumberFormat="1" applyFont="1" applyBorder="1" applyAlignment="1">
      <alignment horizontal="right" vertical="center" wrapText="1"/>
    </xf>
    <xf numFmtId="3" fontId="28" fillId="0" borderId="63" xfId="0" applyNumberFormat="1" applyFont="1" applyBorder="1" applyAlignment="1">
      <alignment horizontal="right" vertical="center" wrapText="1"/>
    </xf>
    <xf numFmtId="3" fontId="28" fillId="0" borderId="64" xfId="0" applyNumberFormat="1" applyFont="1" applyBorder="1" applyAlignment="1">
      <alignment horizontal="right" vertical="center" wrapText="1"/>
    </xf>
    <xf numFmtId="3" fontId="29" fillId="0" borderId="65" xfId="0" applyNumberFormat="1" applyFont="1" applyBorder="1" applyAlignment="1">
      <alignment horizontal="right" vertical="center" wrapText="1"/>
    </xf>
    <xf numFmtId="165" fontId="31" fillId="0" borderId="36" xfId="0" applyNumberFormat="1" applyFont="1" applyBorder="1" applyAlignment="1">
      <alignment horizontal="right" vertical="center" wrapText="1"/>
    </xf>
    <xf numFmtId="3" fontId="28" fillId="0" borderId="66" xfId="0" applyNumberFormat="1" applyFont="1" applyBorder="1" applyAlignment="1">
      <alignment horizontal="right" vertical="center" wrapText="1"/>
    </xf>
    <xf numFmtId="3" fontId="28" fillId="0" borderId="55" xfId="0" applyNumberFormat="1" applyFont="1" applyBorder="1" applyAlignment="1">
      <alignment horizontal="right" vertical="center" wrapText="1"/>
    </xf>
    <xf numFmtId="0" fontId="35" fillId="0" borderId="0" xfId="0" applyFont="1" applyAlignment="1">
      <alignment horizontal="right" vertical="center" wrapText="1"/>
    </xf>
    <xf numFmtId="0" fontId="35" fillId="0" borderId="37" xfId="0" applyFont="1" applyBorder="1" applyAlignment="1">
      <alignment horizontal="right" vertical="center" wrapText="1"/>
    </xf>
    <xf numFmtId="3" fontId="35" fillId="0" borderId="37" xfId="0" applyNumberFormat="1" applyFont="1" applyBorder="1" applyAlignment="1">
      <alignment horizontal="right" vertical="center" wrapText="1"/>
    </xf>
    <xf numFmtId="3" fontId="35" fillId="0" borderId="0" xfId="0" applyNumberFormat="1" applyFont="1" applyAlignment="1">
      <alignment horizontal="right" vertical="center" wrapText="1"/>
    </xf>
    <xf numFmtId="0" fontId="28" fillId="0" borderId="5" xfId="0" applyFont="1" applyBorder="1" applyAlignment="1">
      <alignment horizontal="right" vertical="center"/>
    </xf>
    <xf numFmtId="3" fontId="28" fillId="0" borderId="5" xfId="0" applyNumberFormat="1" applyFont="1" applyBorder="1" applyAlignment="1">
      <alignment horizontal="right" vertical="center"/>
    </xf>
    <xf numFmtId="9" fontId="47" fillId="3" borderId="0" xfId="226" applyFont="1" applyFill="1" applyAlignment="1">
      <alignment horizontal="center" vertical="center"/>
    </xf>
    <xf numFmtId="0" fontId="48" fillId="0" borderId="0" xfId="21" applyFont="1" applyAlignment="1">
      <alignment horizontal="center" vertical="center"/>
    </xf>
    <xf numFmtId="0" fontId="47" fillId="5" borderId="0" xfId="21" applyFont="1" applyFill="1" applyAlignment="1">
      <alignment horizontal="center" vertical="center"/>
    </xf>
    <xf numFmtId="0" fontId="49" fillId="0" borderId="0" xfId="21" applyFont="1" applyAlignment="1">
      <alignment vertical="center"/>
    </xf>
    <xf numFmtId="0" fontId="50" fillId="0" borderId="0" xfId="21" applyFont="1" applyAlignment="1">
      <alignment vertical="center"/>
    </xf>
    <xf numFmtId="0" fontId="51" fillId="3" borderId="0" xfId="21" applyFont="1" applyFill="1" applyAlignment="1">
      <alignment vertical="center"/>
    </xf>
    <xf numFmtId="0" fontId="52" fillId="0" borderId="0" xfId="238" applyFont="1" applyAlignment="1" applyProtection="1">
      <alignment vertical="center"/>
    </xf>
    <xf numFmtId="0" fontId="52" fillId="0" borderId="0" xfId="238" applyFont="1" applyFill="1" applyAlignment="1" applyProtection="1">
      <alignment vertical="center"/>
    </xf>
    <xf numFmtId="0" fontId="49" fillId="0" borderId="0" xfId="238" applyFont="1" applyAlignment="1" applyProtection="1"/>
    <xf numFmtId="0" fontId="49" fillId="0" borderId="0" xfId="0" applyFont="1"/>
    <xf numFmtId="0" fontId="52" fillId="0" borderId="0" xfId="238" applyFont="1" applyAlignment="1" applyProtection="1"/>
    <xf numFmtId="0" fontId="53" fillId="0" borderId="0" xfId="0" applyFont="1"/>
    <xf numFmtId="9" fontId="52" fillId="0" borderId="0" xfId="238" applyNumberFormat="1" applyFont="1" applyAlignment="1" applyProtection="1"/>
    <xf numFmtId="0" fontId="54" fillId="0" borderId="0" xfId="0" applyFont="1"/>
    <xf numFmtId="0" fontId="32" fillId="0" borderId="67" xfId="0" applyFont="1" applyBorder="1"/>
    <xf numFmtId="0" fontId="50" fillId="0" borderId="0" xfId="0" applyFont="1"/>
    <xf numFmtId="0" fontId="50" fillId="0" borderId="0" xfId="0" applyFont="1" applyAlignment="1">
      <alignment horizontal="left"/>
    </xf>
    <xf numFmtId="0" fontId="55" fillId="0" borderId="0" xfId="21" applyFont="1" applyAlignment="1">
      <alignment horizontal="center" vertical="center"/>
    </xf>
    <xf numFmtId="0" fontId="55" fillId="0" borderId="0" xfId="21" applyFont="1" applyAlignment="1">
      <alignment horizontal="left" vertical="center" indent="4"/>
    </xf>
    <xf numFmtId="0" fontId="50" fillId="0" borderId="0" xfId="21" applyFont="1" applyAlignment="1">
      <alignment horizontal="left" vertical="center"/>
    </xf>
    <xf numFmtId="0" fontId="56" fillId="0" borderId="0" xfId="0" applyFont="1" applyAlignment="1">
      <alignment horizontal="left"/>
    </xf>
    <xf numFmtId="0" fontId="50" fillId="0" borderId="0" xfId="12" applyFont="1" applyFill="1" applyAlignment="1" applyProtection="1">
      <alignment horizontal="left" vertical="center"/>
    </xf>
    <xf numFmtId="0" fontId="50" fillId="0" borderId="0" xfId="0" applyFont="1" applyAlignment="1">
      <alignment horizontal="center"/>
    </xf>
    <xf numFmtId="3" fontId="35" fillId="0" borderId="39" xfId="0" applyNumberFormat="1" applyFont="1" applyBorder="1" applyAlignment="1">
      <alignment horizontal="right" vertical="center" wrapText="1"/>
    </xf>
    <xf numFmtId="3" fontId="35" fillId="0" borderId="59" xfId="0" applyNumberFormat="1" applyFont="1" applyBorder="1" applyAlignment="1">
      <alignment horizontal="right" vertical="center" wrapText="1"/>
    </xf>
    <xf numFmtId="3" fontId="35" fillId="0" borderId="21" xfId="0" applyNumberFormat="1" applyFont="1" applyBorder="1" applyAlignment="1">
      <alignment horizontal="right" vertical="center" wrapText="1"/>
    </xf>
    <xf numFmtId="3" fontId="35" fillId="0" borderId="61" xfId="0" applyNumberFormat="1" applyFont="1" applyBorder="1" applyAlignment="1">
      <alignment horizontal="right" vertical="center" wrapText="1"/>
    </xf>
    <xf numFmtId="3" fontId="35" fillId="0" borderId="63" xfId="0" applyNumberFormat="1" applyFont="1" applyBorder="1" applyAlignment="1">
      <alignment horizontal="right" vertical="center" wrapText="1"/>
    </xf>
    <xf numFmtId="3" fontId="35" fillId="0" borderId="4" xfId="0" applyNumberFormat="1" applyFont="1" applyBorder="1" applyAlignment="1">
      <alignment horizontal="right" vertical="center"/>
    </xf>
    <xf numFmtId="0" fontId="35" fillId="0" borderId="4" xfId="0" applyFont="1" applyBorder="1" applyAlignment="1">
      <alignment horizontal="right" vertical="center"/>
    </xf>
    <xf numFmtId="3" fontId="35" fillId="0" borderId="0" xfId="0" applyNumberFormat="1" applyFont="1" applyAlignment="1">
      <alignment horizontal="right" vertical="center"/>
    </xf>
    <xf numFmtId="0" fontId="35" fillId="0" borderId="0" xfId="0" applyFont="1" applyAlignment="1">
      <alignment horizontal="right" vertical="center"/>
    </xf>
    <xf numFmtId="3" fontId="29" fillId="0" borderId="36" xfId="0" applyNumberFormat="1" applyFont="1" applyBorder="1" applyAlignment="1">
      <alignment horizontal="right" vertical="center" wrapText="1"/>
    </xf>
    <xf numFmtId="0" fontId="22" fillId="4" borderId="69" xfId="0" applyFont="1" applyFill="1" applyBorder="1" applyAlignment="1">
      <alignment horizontal="center" vertical="center" wrapText="1"/>
    </xf>
    <xf numFmtId="9" fontId="31" fillId="0" borderId="70" xfId="0" applyNumberFormat="1" applyFont="1" applyBorder="1" applyAlignment="1">
      <alignment horizontal="right" vertical="center" wrapText="1"/>
    </xf>
    <xf numFmtId="165" fontId="30" fillId="0" borderId="70" xfId="0" applyNumberFormat="1" applyFont="1" applyBorder="1" applyAlignment="1">
      <alignment horizontal="right" vertical="center" wrapText="1"/>
    </xf>
    <xf numFmtId="0" fontId="31" fillId="0" borderId="71" xfId="0" applyFont="1" applyBorder="1" applyAlignment="1">
      <alignment horizontal="right" vertical="center" wrapText="1"/>
    </xf>
    <xf numFmtId="0" fontId="38" fillId="0" borderId="34" xfId="0" applyFont="1" applyBorder="1" applyAlignment="1">
      <alignment horizontal="left" vertical="center" wrapText="1"/>
    </xf>
    <xf numFmtId="0" fontId="39" fillId="0" borderId="34" xfId="0" applyFont="1" applyBorder="1" applyAlignment="1">
      <alignment horizontal="left" vertical="center" wrapText="1" indent="1"/>
    </xf>
    <xf numFmtId="0" fontId="38" fillId="0" borderId="68" xfId="0" applyFont="1" applyBorder="1" applyAlignment="1">
      <alignment horizontal="left" vertical="center" wrapText="1"/>
    </xf>
    <xf numFmtId="0" fontId="28" fillId="0" borderId="40" xfId="0" applyFont="1" applyBorder="1" applyAlignment="1">
      <alignment horizontal="right" vertical="center"/>
    </xf>
    <xf numFmtId="0" fontId="28" fillId="0" borderId="70" xfId="0" applyFont="1" applyBorder="1" applyAlignment="1">
      <alignment horizontal="right" vertical="center"/>
    </xf>
    <xf numFmtId="0" fontId="28" fillId="0" borderId="42" xfId="0" applyFont="1" applyBorder="1" applyAlignment="1">
      <alignment horizontal="right" vertical="center"/>
    </xf>
    <xf numFmtId="3" fontId="28" fillId="0" borderId="40" xfId="0" applyNumberFormat="1" applyFont="1" applyBorder="1" applyAlignment="1">
      <alignment horizontal="right" vertical="center"/>
    </xf>
    <xf numFmtId="3" fontId="28" fillId="0" borderId="70" xfId="0" applyNumberFormat="1" applyFont="1" applyBorder="1" applyAlignment="1">
      <alignment horizontal="right" vertical="center"/>
    </xf>
    <xf numFmtId="3" fontId="28" fillId="0" borderId="42" xfId="0" applyNumberFormat="1" applyFont="1" applyBorder="1" applyAlignment="1">
      <alignment horizontal="right" vertical="center"/>
    </xf>
    <xf numFmtId="0" fontId="29" fillId="0" borderId="17" xfId="0" applyFont="1" applyBorder="1" applyAlignment="1">
      <alignment horizontal="left" vertical="center"/>
    </xf>
    <xf numFmtId="0" fontId="51" fillId="3" borderId="0" xfId="21" applyFont="1" applyFill="1" applyAlignment="1">
      <alignment horizontal="left" vertical="center" indent="4"/>
    </xf>
    <xf numFmtId="0" fontId="22" fillId="4" borderId="14" xfId="0" applyFont="1" applyFill="1" applyBorder="1" applyAlignment="1">
      <alignment horizontal="center" vertical="center" wrapText="1"/>
    </xf>
    <xf numFmtId="0" fontId="22" fillId="4" borderId="15" xfId="0" applyFont="1" applyFill="1" applyBorder="1" applyAlignment="1">
      <alignment horizontal="center" vertical="center" wrapText="1"/>
    </xf>
    <xf numFmtId="0" fontId="21" fillId="3" borderId="10" xfId="0" applyFont="1" applyFill="1" applyBorder="1" applyAlignment="1">
      <alignment horizontal="center" vertical="center" wrapText="1"/>
    </xf>
    <xf numFmtId="0" fontId="21" fillId="3" borderId="8" xfId="0" applyFont="1" applyFill="1" applyBorder="1" applyAlignment="1">
      <alignment horizontal="center" vertical="center" wrapText="1"/>
    </xf>
    <xf numFmtId="0" fontId="21" fillId="3" borderId="11" xfId="0" applyFont="1" applyFill="1" applyBorder="1" applyAlignment="1">
      <alignment horizontal="center" vertical="center" wrapText="1"/>
    </xf>
    <xf numFmtId="0" fontId="21" fillId="3" borderId="18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left" vertical="center" wrapText="1"/>
    </xf>
    <xf numFmtId="0" fontId="34" fillId="0" borderId="6" xfId="0" applyFont="1" applyBorder="1" applyAlignment="1">
      <alignment horizontal="left" vertical="center" wrapText="1"/>
    </xf>
    <xf numFmtId="0" fontId="22" fillId="4" borderId="26" xfId="0" applyFont="1" applyFill="1" applyBorder="1" applyAlignment="1">
      <alignment horizontal="center" vertical="center" wrapText="1"/>
    </xf>
    <xf numFmtId="0" fontId="22" fillId="4" borderId="0" xfId="0" applyFont="1" applyFill="1" applyAlignment="1">
      <alignment horizontal="center" vertical="center" wrapText="1"/>
    </xf>
    <xf numFmtId="0" fontId="28" fillId="0" borderId="0" xfId="0" applyFont="1" applyAlignment="1">
      <alignment horizontal="left" vertical="center" wrapText="1"/>
    </xf>
    <xf numFmtId="0" fontId="29" fillId="0" borderId="17" xfId="0" applyFont="1" applyBorder="1" applyAlignment="1">
      <alignment horizontal="left" vertical="center" wrapText="1"/>
    </xf>
    <xf numFmtId="0" fontId="28" fillId="0" borderId="37" xfId="0" applyFont="1" applyBorder="1" applyAlignment="1">
      <alignment horizontal="left" vertical="center" wrapText="1"/>
    </xf>
    <xf numFmtId="0" fontId="28" fillId="0" borderId="47" xfId="0" applyFont="1" applyBorder="1" applyAlignment="1">
      <alignment horizontal="left" vertical="center" wrapText="1"/>
    </xf>
    <xf numFmtId="0" fontId="22" fillId="4" borderId="51" xfId="0" applyFont="1" applyFill="1" applyBorder="1" applyAlignment="1">
      <alignment horizontal="center" vertical="center" wrapText="1"/>
    </xf>
    <xf numFmtId="0" fontId="22" fillId="4" borderId="52" xfId="0" applyFont="1" applyFill="1" applyBorder="1" applyAlignment="1">
      <alignment horizontal="center" vertical="center" wrapText="1"/>
    </xf>
    <xf numFmtId="0" fontId="22" fillId="4" borderId="48" xfId="0" applyFont="1" applyFill="1" applyBorder="1" applyAlignment="1">
      <alignment horizontal="center" vertical="center" wrapText="1"/>
    </xf>
    <xf numFmtId="0" fontId="21" fillId="3" borderId="30" xfId="0" applyFont="1" applyFill="1" applyBorder="1" applyAlignment="1">
      <alignment horizontal="center" vertical="center" wrapText="1"/>
    </xf>
    <xf numFmtId="0" fontId="21" fillId="3" borderId="31" xfId="0" applyFont="1" applyFill="1" applyBorder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22" fillId="4" borderId="72" xfId="0" applyFont="1" applyFill="1" applyBorder="1" applyAlignment="1">
      <alignment horizontal="center" vertical="center" wrapText="1"/>
    </xf>
    <xf numFmtId="0" fontId="22" fillId="4" borderId="73" xfId="0" applyFont="1" applyFill="1" applyBorder="1" applyAlignment="1">
      <alignment horizontal="center" vertical="center" wrapText="1"/>
    </xf>
    <xf numFmtId="0" fontId="42" fillId="3" borderId="40" xfId="0" applyFont="1" applyFill="1" applyBorder="1" applyAlignment="1">
      <alignment horizontal="center" vertical="center" wrapText="1"/>
    </xf>
    <xf numFmtId="0" fontId="42" fillId="3" borderId="42" xfId="0" applyFont="1" applyFill="1" applyBorder="1" applyAlignment="1">
      <alignment horizontal="center" vertical="center" wrapText="1"/>
    </xf>
    <xf numFmtId="0" fontId="42" fillId="3" borderId="4" xfId="0" applyFont="1" applyFill="1" applyBorder="1" applyAlignment="1">
      <alignment horizontal="center" vertical="center" wrapText="1"/>
    </xf>
    <xf numFmtId="0" fontId="42" fillId="3" borderId="5" xfId="0" applyFont="1" applyFill="1" applyBorder="1" applyAlignment="1">
      <alignment horizontal="center" vertical="center" wrapText="1"/>
    </xf>
  </cellXfs>
  <cellStyles count="278">
    <cellStyle name="%" xfId="1" xr:uid="{00000000-0005-0000-0000-000000000000}"/>
    <cellStyle name="% 2" xfId="266" xr:uid="{00000000-0005-0000-0000-000001000000}"/>
    <cellStyle name="% 3" xfId="2" xr:uid="{00000000-0005-0000-0000-000002000000}"/>
    <cellStyle name="% 3 2" xfId="3" xr:uid="{00000000-0005-0000-0000-000003000000}"/>
    <cellStyle name="CABECALHO" xfId="4" xr:uid="{00000000-0005-0000-0000-000004000000}"/>
    <cellStyle name="Comma 2" xfId="5" xr:uid="{00000000-0005-0000-0000-000005000000}"/>
    <cellStyle name="Comma 2 2" xfId="6" xr:uid="{00000000-0005-0000-0000-000006000000}"/>
    <cellStyle name="Comma 3" xfId="7" xr:uid="{00000000-0005-0000-0000-000007000000}"/>
    <cellStyle name="Comma 3 2" xfId="240" xr:uid="{00000000-0005-0000-0000-000008000000}"/>
    <cellStyle name="Currency 2" xfId="8" xr:uid="{00000000-0005-0000-0000-000009000000}"/>
    <cellStyle name="Currency 2 2" xfId="236" xr:uid="{00000000-0005-0000-0000-00000A000000}"/>
    <cellStyle name="Currency 2 2 2" xfId="273" xr:uid="{00000000-0005-0000-0000-00000B000000}"/>
    <cellStyle name="Currency 2 3" xfId="269" xr:uid="{00000000-0005-0000-0000-00000C000000}"/>
    <cellStyle name="Currency 2 3 2" xfId="276" xr:uid="{00000000-0005-0000-0000-00000D000000}"/>
    <cellStyle name="Currency 2 4" xfId="272" xr:uid="{00000000-0005-0000-0000-00000E000000}"/>
    <cellStyle name="Currency 3" xfId="268" xr:uid="{00000000-0005-0000-0000-00000F000000}"/>
    <cellStyle name="Currency 3 2" xfId="275" xr:uid="{00000000-0005-0000-0000-000010000000}"/>
    <cellStyle name="DADOS" xfId="9" xr:uid="{00000000-0005-0000-0000-000011000000}"/>
    <cellStyle name="Hiperligação" xfId="238" builtinId="8"/>
    <cellStyle name="Hyperlink 2" xfId="10" xr:uid="{00000000-0005-0000-0000-000013000000}"/>
    <cellStyle name="Hyperlink 2 2" xfId="11" xr:uid="{00000000-0005-0000-0000-000014000000}"/>
    <cellStyle name="Hyperlink 3" xfId="12" xr:uid="{00000000-0005-0000-0000-000015000000}"/>
    <cellStyle name="Normal" xfId="0" builtinId="0"/>
    <cellStyle name="Normal - Style1" xfId="13" xr:uid="{00000000-0005-0000-0000-000017000000}"/>
    <cellStyle name="Normal - Style2" xfId="14" xr:uid="{00000000-0005-0000-0000-000018000000}"/>
    <cellStyle name="Normal - Style3" xfId="15" xr:uid="{00000000-0005-0000-0000-000019000000}"/>
    <cellStyle name="Normal - Style4" xfId="16" xr:uid="{00000000-0005-0000-0000-00001A000000}"/>
    <cellStyle name="Normal - Style5" xfId="17" xr:uid="{00000000-0005-0000-0000-00001B000000}"/>
    <cellStyle name="Normal - Style6" xfId="18" xr:uid="{00000000-0005-0000-0000-00001C000000}"/>
    <cellStyle name="Normal - Style7" xfId="19" xr:uid="{00000000-0005-0000-0000-00001D000000}"/>
    <cellStyle name="Normal - Style8" xfId="20" xr:uid="{00000000-0005-0000-0000-00001E000000}"/>
    <cellStyle name="Normal 10" xfId="21" xr:uid="{00000000-0005-0000-0000-00001F000000}"/>
    <cellStyle name="Normal 10 2" xfId="22" xr:uid="{00000000-0005-0000-0000-000020000000}"/>
    <cellStyle name="Normal 100" xfId="23" xr:uid="{00000000-0005-0000-0000-000021000000}"/>
    <cellStyle name="Normal 101" xfId="24" xr:uid="{00000000-0005-0000-0000-000022000000}"/>
    <cellStyle name="Normal 102" xfId="25" xr:uid="{00000000-0005-0000-0000-000023000000}"/>
    <cellStyle name="Normal 103" xfId="26" xr:uid="{00000000-0005-0000-0000-000024000000}"/>
    <cellStyle name="Normal 104" xfId="27" xr:uid="{00000000-0005-0000-0000-000025000000}"/>
    <cellStyle name="Normal 104 2" xfId="28" xr:uid="{00000000-0005-0000-0000-000026000000}"/>
    <cellStyle name="Normal 105" xfId="29" xr:uid="{00000000-0005-0000-0000-000027000000}"/>
    <cellStyle name="Normal 106" xfId="30" xr:uid="{00000000-0005-0000-0000-000028000000}"/>
    <cellStyle name="Normal 107" xfId="31" xr:uid="{00000000-0005-0000-0000-000029000000}"/>
    <cellStyle name="Normal 108" xfId="32" xr:uid="{00000000-0005-0000-0000-00002A000000}"/>
    <cellStyle name="Normal 109" xfId="33" xr:uid="{00000000-0005-0000-0000-00002B000000}"/>
    <cellStyle name="Normal 11" xfId="34" xr:uid="{00000000-0005-0000-0000-00002C000000}"/>
    <cellStyle name="Normal 11 2" xfId="35" xr:uid="{00000000-0005-0000-0000-00002D000000}"/>
    <cellStyle name="Normal 11 2 2" xfId="241" xr:uid="{00000000-0005-0000-0000-00002E000000}"/>
    <cellStyle name="Normal 110" xfId="36" xr:uid="{00000000-0005-0000-0000-00002F000000}"/>
    <cellStyle name="Normal 110 2" xfId="233" xr:uid="{00000000-0005-0000-0000-000030000000}"/>
    <cellStyle name="Normal 111" xfId="267" xr:uid="{00000000-0005-0000-0000-000031000000}"/>
    <cellStyle name="Normal 111 2" xfId="274" xr:uid="{00000000-0005-0000-0000-000032000000}"/>
    <cellStyle name="Normal 112" xfId="270" xr:uid="{00000000-0005-0000-0000-000033000000}"/>
    <cellStyle name="Normal 112 2" xfId="277" xr:uid="{00000000-0005-0000-0000-000034000000}"/>
    <cellStyle name="Normal 12" xfId="37" xr:uid="{00000000-0005-0000-0000-000035000000}"/>
    <cellStyle name="Normal 12 2" xfId="38" xr:uid="{00000000-0005-0000-0000-000036000000}"/>
    <cellStyle name="Normal 13" xfId="39" xr:uid="{00000000-0005-0000-0000-000037000000}"/>
    <cellStyle name="Normal 13 2" xfId="40" xr:uid="{00000000-0005-0000-0000-000038000000}"/>
    <cellStyle name="Normal 14" xfId="41" xr:uid="{00000000-0005-0000-0000-000039000000}"/>
    <cellStyle name="Normal 14 2" xfId="42" xr:uid="{00000000-0005-0000-0000-00003A000000}"/>
    <cellStyle name="Normal 14 2 2" xfId="242" xr:uid="{00000000-0005-0000-0000-00003B000000}"/>
    <cellStyle name="Normal 15" xfId="43" xr:uid="{00000000-0005-0000-0000-00003C000000}"/>
    <cellStyle name="Normal 15 2" xfId="44" xr:uid="{00000000-0005-0000-0000-00003D000000}"/>
    <cellStyle name="Normal 16" xfId="45" xr:uid="{00000000-0005-0000-0000-00003E000000}"/>
    <cellStyle name="Normal 16 2" xfId="46" xr:uid="{00000000-0005-0000-0000-00003F000000}"/>
    <cellStyle name="Normal 17" xfId="47" xr:uid="{00000000-0005-0000-0000-000040000000}"/>
    <cellStyle name="Normal 17 2" xfId="48" xr:uid="{00000000-0005-0000-0000-000041000000}"/>
    <cellStyle name="Normal 18" xfId="49" xr:uid="{00000000-0005-0000-0000-000042000000}"/>
    <cellStyle name="Normal 18 2" xfId="50" xr:uid="{00000000-0005-0000-0000-000043000000}"/>
    <cellStyle name="Normal 19" xfId="51" xr:uid="{00000000-0005-0000-0000-000044000000}"/>
    <cellStyle name="Normal 19 2" xfId="52" xr:uid="{00000000-0005-0000-0000-000045000000}"/>
    <cellStyle name="Normal 2" xfId="53" xr:uid="{00000000-0005-0000-0000-000046000000}"/>
    <cellStyle name="Normal 2 2" xfId="54" xr:uid="{00000000-0005-0000-0000-000047000000}"/>
    <cellStyle name="Normal 2 2 2" xfId="55" xr:uid="{00000000-0005-0000-0000-000048000000}"/>
    <cellStyle name="Normal 2 2 2 2" xfId="56" xr:uid="{00000000-0005-0000-0000-000049000000}"/>
    <cellStyle name="Normal 2 2 3" xfId="234" xr:uid="{00000000-0005-0000-0000-00004A000000}"/>
    <cellStyle name="Normal 2 3" xfId="235" xr:uid="{00000000-0005-0000-0000-00004B000000}"/>
    <cellStyle name="Normal 20" xfId="57" xr:uid="{00000000-0005-0000-0000-00004C000000}"/>
    <cellStyle name="Normal 20 2" xfId="58" xr:uid="{00000000-0005-0000-0000-00004D000000}"/>
    <cellStyle name="Normal 21" xfId="59" xr:uid="{00000000-0005-0000-0000-00004E000000}"/>
    <cellStyle name="Normal 21 2" xfId="60" xr:uid="{00000000-0005-0000-0000-00004F000000}"/>
    <cellStyle name="Normal 22" xfId="61" xr:uid="{00000000-0005-0000-0000-000050000000}"/>
    <cellStyle name="Normal 22 2" xfId="62" xr:uid="{00000000-0005-0000-0000-000051000000}"/>
    <cellStyle name="Normal 23" xfId="63" xr:uid="{00000000-0005-0000-0000-000052000000}"/>
    <cellStyle name="Normal 23 2" xfId="64" xr:uid="{00000000-0005-0000-0000-000053000000}"/>
    <cellStyle name="Normal 24" xfId="65" xr:uid="{00000000-0005-0000-0000-000054000000}"/>
    <cellStyle name="Normal 24 2" xfId="66" xr:uid="{00000000-0005-0000-0000-000055000000}"/>
    <cellStyle name="Normal 25" xfId="67" xr:uid="{00000000-0005-0000-0000-000056000000}"/>
    <cellStyle name="Normal 25 2" xfId="68" xr:uid="{00000000-0005-0000-0000-000057000000}"/>
    <cellStyle name="Normal 26" xfId="69" xr:uid="{00000000-0005-0000-0000-000058000000}"/>
    <cellStyle name="Normal 26 2" xfId="70" xr:uid="{00000000-0005-0000-0000-000059000000}"/>
    <cellStyle name="Normal 27" xfId="71" xr:uid="{00000000-0005-0000-0000-00005A000000}"/>
    <cellStyle name="Normal 27 2" xfId="72" xr:uid="{00000000-0005-0000-0000-00005B000000}"/>
    <cellStyle name="Normal 28" xfId="73" xr:uid="{00000000-0005-0000-0000-00005C000000}"/>
    <cellStyle name="Normal 28 2" xfId="74" xr:uid="{00000000-0005-0000-0000-00005D000000}"/>
    <cellStyle name="Normal 29" xfId="75" xr:uid="{00000000-0005-0000-0000-00005E000000}"/>
    <cellStyle name="Normal 29 2" xfId="76" xr:uid="{00000000-0005-0000-0000-00005F000000}"/>
    <cellStyle name="Normal 3" xfId="77" xr:uid="{00000000-0005-0000-0000-000060000000}"/>
    <cellStyle name="Normal 3 2" xfId="78" xr:uid="{00000000-0005-0000-0000-000061000000}"/>
    <cellStyle name="Normal 3 2 2" xfId="79" xr:uid="{00000000-0005-0000-0000-000062000000}"/>
    <cellStyle name="Normal 3 3" xfId="80" xr:uid="{00000000-0005-0000-0000-000063000000}"/>
    <cellStyle name="Normal 3 4" xfId="81" xr:uid="{00000000-0005-0000-0000-000064000000}"/>
    <cellStyle name="Normal 30" xfId="82" xr:uid="{00000000-0005-0000-0000-000065000000}"/>
    <cellStyle name="Normal 30 2" xfId="83" xr:uid="{00000000-0005-0000-0000-000066000000}"/>
    <cellStyle name="Normal 31" xfId="84" xr:uid="{00000000-0005-0000-0000-000067000000}"/>
    <cellStyle name="Normal 31 2" xfId="85" xr:uid="{00000000-0005-0000-0000-000068000000}"/>
    <cellStyle name="Normal 32" xfId="86" xr:uid="{00000000-0005-0000-0000-000069000000}"/>
    <cellStyle name="Normal 32 2" xfId="87" xr:uid="{00000000-0005-0000-0000-00006A000000}"/>
    <cellStyle name="Normal 33" xfId="88" xr:uid="{00000000-0005-0000-0000-00006B000000}"/>
    <cellStyle name="Normal 33 2" xfId="89" xr:uid="{00000000-0005-0000-0000-00006C000000}"/>
    <cellStyle name="Normal 34" xfId="90" xr:uid="{00000000-0005-0000-0000-00006D000000}"/>
    <cellStyle name="Normal 34 2" xfId="91" xr:uid="{00000000-0005-0000-0000-00006E000000}"/>
    <cellStyle name="Normal 35" xfId="92" xr:uid="{00000000-0005-0000-0000-00006F000000}"/>
    <cellStyle name="Normal 35 2" xfId="93" xr:uid="{00000000-0005-0000-0000-000070000000}"/>
    <cellStyle name="Normal 36" xfId="94" xr:uid="{00000000-0005-0000-0000-000071000000}"/>
    <cellStyle name="Normal 36 2" xfId="95" xr:uid="{00000000-0005-0000-0000-000072000000}"/>
    <cellStyle name="Normal 37" xfId="96" xr:uid="{00000000-0005-0000-0000-000073000000}"/>
    <cellStyle name="Normal 37 2" xfId="97" xr:uid="{00000000-0005-0000-0000-000074000000}"/>
    <cellStyle name="Normal 38" xfId="98" xr:uid="{00000000-0005-0000-0000-000075000000}"/>
    <cellStyle name="Normal 38 2" xfId="99" xr:uid="{00000000-0005-0000-0000-000076000000}"/>
    <cellStyle name="Normal 39" xfId="100" xr:uid="{00000000-0005-0000-0000-000077000000}"/>
    <cellStyle name="Normal 39 2" xfId="101" xr:uid="{00000000-0005-0000-0000-000078000000}"/>
    <cellStyle name="Normal 4" xfId="102" xr:uid="{00000000-0005-0000-0000-000079000000}"/>
    <cellStyle name="Normal 4 2" xfId="243" xr:uid="{00000000-0005-0000-0000-00007A000000}"/>
    <cellStyle name="Normal 4 3" xfId="244" xr:uid="{00000000-0005-0000-0000-00007B000000}"/>
    <cellStyle name="Normal 40" xfId="103" xr:uid="{00000000-0005-0000-0000-00007C000000}"/>
    <cellStyle name="Normal 40 2" xfId="104" xr:uid="{00000000-0005-0000-0000-00007D000000}"/>
    <cellStyle name="Normal 41" xfId="105" xr:uid="{00000000-0005-0000-0000-00007E000000}"/>
    <cellStyle name="Normal 41 2" xfId="106" xr:uid="{00000000-0005-0000-0000-00007F000000}"/>
    <cellStyle name="Normal 42" xfId="107" xr:uid="{00000000-0005-0000-0000-000080000000}"/>
    <cellStyle name="Normal 42 2" xfId="108" xr:uid="{00000000-0005-0000-0000-000081000000}"/>
    <cellStyle name="Normal 43" xfId="109" xr:uid="{00000000-0005-0000-0000-000082000000}"/>
    <cellStyle name="Normal 43 2" xfId="110" xr:uid="{00000000-0005-0000-0000-000083000000}"/>
    <cellStyle name="Normal 44" xfId="111" xr:uid="{00000000-0005-0000-0000-000084000000}"/>
    <cellStyle name="Normal 44 2" xfId="112" xr:uid="{00000000-0005-0000-0000-000085000000}"/>
    <cellStyle name="Normal 45" xfId="113" xr:uid="{00000000-0005-0000-0000-000086000000}"/>
    <cellStyle name="Normal 45 2" xfId="114" xr:uid="{00000000-0005-0000-0000-000087000000}"/>
    <cellStyle name="Normal 46" xfId="115" xr:uid="{00000000-0005-0000-0000-000088000000}"/>
    <cellStyle name="Normal 46 2" xfId="116" xr:uid="{00000000-0005-0000-0000-000089000000}"/>
    <cellStyle name="Normal 47" xfId="117" xr:uid="{00000000-0005-0000-0000-00008A000000}"/>
    <cellStyle name="Normal 47 2" xfId="118" xr:uid="{00000000-0005-0000-0000-00008B000000}"/>
    <cellStyle name="Normal 48" xfId="119" xr:uid="{00000000-0005-0000-0000-00008C000000}"/>
    <cellStyle name="Normal 48 2" xfId="120" xr:uid="{00000000-0005-0000-0000-00008D000000}"/>
    <cellStyle name="Normal 49" xfId="121" xr:uid="{00000000-0005-0000-0000-00008E000000}"/>
    <cellStyle name="Normal 49 2" xfId="122" xr:uid="{00000000-0005-0000-0000-00008F000000}"/>
    <cellStyle name="Normal 5" xfId="123" xr:uid="{00000000-0005-0000-0000-000090000000}"/>
    <cellStyle name="Normal 5 2" xfId="124" xr:uid="{00000000-0005-0000-0000-000091000000}"/>
    <cellStyle name="Normal 5 2 2" xfId="245" xr:uid="{00000000-0005-0000-0000-000092000000}"/>
    <cellStyle name="Normal 5 2 2 2" xfId="246" xr:uid="{00000000-0005-0000-0000-000093000000}"/>
    <cellStyle name="Normal 5 2 2 2 2" xfId="247" xr:uid="{00000000-0005-0000-0000-000094000000}"/>
    <cellStyle name="Normal 5 2 2 2 3" xfId="248" xr:uid="{00000000-0005-0000-0000-000095000000}"/>
    <cellStyle name="Normal 5 2 3" xfId="249" xr:uid="{00000000-0005-0000-0000-000096000000}"/>
    <cellStyle name="Normal 5 2 4" xfId="250" xr:uid="{00000000-0005-0000-0000-000097000000}"/>
    <cellStyle name="Normal 5 3" xfId="251" xr:uid="{00000000-0005-0000-0000-000098000000}"/>
    <cellStyle name="Normal 5 3 2" xfId="252" xr:uid="{00000000-0005-0000-0000-000099000000}"/>
    <cellStyle name="Normal 5 3 3" xfId="253" xr:uid="{00000000-0005-0000-0000-00009A000000}"/>
    <cellStyle name="Normal 5 4" xfId="254" xr:uid="{00000000-0005-0000-0000-00009B000000}"/>
    <cellStyle name="Normal 5 5" xfId="255" xr:uid="{00000000-0005-0000-0000-00009C000000}"/>
    <cellStyle name="Normal 50" xfId="125" xr:uid="{00000000-0005-0000-0000-00009D000000}"/>
    <cellStyle name="Normal 50 2" xfId="126" xr:uid="{00000000-0005-0000-0000-00009E000000}"/>
    <cellStyle name="Normal 51" xfId="127" xr:uid="{00000000-0005-0000-0000-00009F000000}"/>
    <cellStyle name="Normal 51 2" xfId="128" xr:uid="{00000000-0005-0000-0000-0000A0000000}"/>
    <cellStyle name="Normal 52" xfId="129" xr:uid="{00000000-0005-0000-0000-0000A1000000}"/>
    <cellStyle name="Normal 52 2" xfId="130" xr:uid="{00000000-0005-0000-0000-0000A2000000}"/>
    <cellStyle name="Normal 53" xfId="131" xr:uid="{00000000-0005-0000-0000-0000A3000000}"/>
    <cellStyle name="Normal 53 2" xfId="132" xr:uid="{00000000-0005-0000-0000-0000A4000000}"/>
    <cellStyle name="Normal 54" xfId="133" xr:uid="{00000000-0005-0000-0000-0000A5000000}"/>
    <cellStyle name="Normal 54 2" xfId="134" xr:uid="{00000000-0005-0000-0000-0000A6000000}"/>
    <cellStyle name="Normal 55" xfId="135" xr:uid="{00000000-0005-0000-0000-0000A7000000}"/>
    <cellStyle name="Normal 55 2" xfId="136" xr:uid="{00000000-0005-0000-0000-0000A8000000}"/>
    <cellStyle name="Normal 56" xfId="137" xr:uid="{00000000-0005-0000-0000-0000A9000000}"/>
    <cellStyle name="Normal 56 2" xfId="138" xr:uid="{00000000-0005-0000-0000-0000AA000000}"/>
    <cellStyle name="Normal 57" xfId="139" xr:uid="{00000000-0005-0000-0000-0000AB000000}"/>
    <cellStyle name="Normal 57 2" xfId="140" xr:uid="{00000000-0005-0000-0000-0000AC000000}"/>
    <cellStyle name="Normal 58" xfId="141" xr:uid="{00000000-0005-0000-0000-0000AD000000}"/>
    <cellStyle name="Normal 58 2" xfId="142" xr:uid="{00000000-0005-0000-0000-0000AE000000}"/>
    <cellStyle name="Normal 59" xfId="143" xr:uid="{00000000-0005-0000-0000-0000AF000000}"/>
    <cellStyle name="Normal 59 2" xfId="144" xr:uid="{00000000-0005-0000-0000-0000B0000000}"/>
    <cellStyle name="Normal 6" xfId="145" xr:uid="{00000000-0005-0000-0000-0000B1000000}"/>
    <cellStyle name="Normal 6 2" xfId="146" xr:uid="{00000000-0005-0000-0000-0000B2000000}"/>
    <cellStyle name="Normal 6 3" xfId="147" xr:uid="{00000000-0005-0000-0000-0000B3000000}"/>
    <cellStyle name="Normal 60" xfId="148" xr:uid="{00000000-0005-0000-0000-0000B4000000}"/>
    <cellStyle name="Normal 60 2" xfId="149" xr:uid="{00000000-0005-0000-0000-0000B5000000}"/>
    <cellStyle name="Normal 61" xfId="150" xr:uid="{00000000-0005-0000-0000-0000B6000000}"/>
    <cellStyle name="Normal 61 2" xfId="151" xr:uid="{00000000-0005-0000-0000-0000B7000000}"/>
    <cellStyle name="Normal 62" xfId="152" xr:uid="{00000000-0005-0000-0000-0000B8000000}"/>
    <cellStyle name="Normal 62 2" xfId="153" xr:uid="{00000000-0005-0000-0000-0000B9000000}"/>
    <cellStyle name="Normal 63" xfId="154" xr:uid="{00000000-0005-0000-0000-0000BA000000}"/>
    <cellStyle name="Normal 63 2" xfId="155" xr:uid="{00000000-0005-0000-0000-0000BB000000}"/>
    <cellStyle name="Normal 64" xfId="156" xr:uid="{00000000-0005-0000-0000-0000BC000000}"/>
    <cellStyle name="Normal 64 2" xfId="157" xr:uid="{00000000-0005-0000-0000-0000BD000000}"/>
    <cellStyle name="Normal 65" xfId="158" xr:uid="{00000000-0005-0000-0000-0000BE000000}"/>
    <cellStyle name="Normal 65 2" xfId="159" xr:uid="{00000000-0005-0000-0000-0000BF000000}"/>
    <cellStyle name="Normal 66" xfId="160" xr:uid="{00000000-0005-0000-0000-0000C0000000}"/>
    <cellStyle name="Normal 66 2" xfId="161" xr:uid="{00000000-0005-0000-0000-0000C1000000}"/>
    <cellStyle name="Normal 67" xfId="162" xr:uid="{00000000-0005-0000-0000-0000C2000000}"/>
    <cellStyle name="Normal 67 2" xfId="163" xr:uid="{00000000-0005-0000-0000-0000C3000000}"/>
    <cellStyle name="Normal 68" xfId="164" xr:uid="{00000000-0005-0000-0000-0000C4000000}"/>
    <cellStyle name="Normal 68 2" xfId="165" xr:uid="{00000000-0005-0000-0000-0000C5000000}"/>
    <cellStyle name="Normal 69" xfId="166" xr:uid="{00000000-0005-0000-0000-0000C6000000}"/>
    <cellStyle name="Normal 69 2" xfId="167" xr:uid="{00000000-0005-0000-0000-0000C7000000}"/>
    <cellStyle name="Normal 7" xfId="168" xr:uid="{00000000-0005-0000-0000-0000C8000000}"/>
    <cellStyle name="Normal 7 2" xfId="169" xr:uid="{00000000-0005-0000-0000-0000C9000000}"/>
    <cellStyle name="Normal 70" xfId="170" xr:uid="{00000000-0005-0000-0000-0000CA000000}"/>
    <cellStyle name="Normal 70 2" xfId="171" xr:uid="{00000000-0005-0000-0000-0000CB000000}"/>
    <cellStyle name="Normal 71" xfId="172" xr:uid="{00000000-0005-0000-0000-0000CC000000}"/>
    <cellStyle name="Normal 71 2" xfId="173" xr:uid="{00000000-0005-0000-0000-0000CD000000}"/>
    <cellStyle name="Normal 72" xfId="174" xr:uid="{00000000-0005-0000-0000-0000CE000000}"/>
    <cellStyle name="Normal 72 2" xfId="175" xr:uid="{00000000-0005-0000-0000-0000CF000000}"/>
    <cellStyle name="Normal 73" xfId="176" xr:uid="{00000000-0005-0000-0000-0000D0000000}"/>
    <cellStyle name="Normal 73 2" xfId="177" xr:uid="{00000000-0005-0000-0000-0000D1000000}"/>
    <cellStyle name="Normal 74" xfId="178" xr:uid="{00000000-0005-0000-0000-0000D2000000}"/>
    <cellStyle name="Normal 74 2" xfId="179" xr:uid="{00000000-0005-0000-0000-0000D3000000}"/>
    <cellStyle name="Normal 75" xfId="180" xr:uid="{00000000-0005-0000-0000-0000D4000000}"/>
    <cellStyle name="Normal 75 2" xfId="181" xr:uid="{00000000-0005-0000-0000-0000D5000000}"/>
    <cellStyle name="Normal 76" xfId="182" xr:uid="{00000000-0005-0000-0000-0000D6000000}"/>
    <cellStyle name="Normal 76 2" xfId="183" xr:uid="{00000000-0005-0000-0000-0000D7000000}"/>
    <cellStyle name="Normal 77" xfId="184" xr:uid="{00000000-0005-0000-0000-0000D8000000}"/>
    <cellStyle name="Normal 77 2" xfId="185" xr:uid="{00000000-0005-0000-0000-0000D9000000}"/>
    <cellStyle name="Normal 78" xfId="186" xr:uid="{00000000-0005-0000-0000-0000DA000000}"/>
    <cellStyle name="Normal 78 2" xfId="187" xr:uid="{00000000-0005-0000-0000-0000DB000000}"/>
    <cellStyle name="Normal 79" xfId="188" xr:uid="{00000000-0005-0000-0000-0000DC000000}"/>
    <cellStyle name="Normal 79 2" xfId="189" xr:uid="{00000000-0005-0000-0000-0000DD000000}"/>
    <cellStyle name="Normal 8" xfId="190" xr:uid="{00000000-0005-0000-0000-0000DE000000}"/>
    <cellStyle name="Normal 8 2" xfId="191" xr:uid="{00000000-0005-0000-0000-0000DF000000}"/>
    <cellStyle name="Normal 80" xfId="192" xr:uid="{00000000-0005-0000-0000-0000E0000000}"/>
    <cellStyle name="Normal 80 2" xfId="193" xr:uid="{00000000-0005-0000-0000-0000E1000000}"/>
    <cellStyle name="Normal 81" xfId="194" xr:uid="{00000000-0005-0000-0000-0000E2000000}"/>
    <cellStyle name="Normal 81 2" xfId="195" xr:uid="{00000000-0005-0000-0000-0000E3000000}"/>
    <cellStyle name="Normal 82" xfId="196" xr:uid="{00000000-0005-0000-0000-0000E4000000}"/>
    <cellStyle name="Normal 82 2" xfId="197" xr:uid="{00000000-0005-0000-0000-0000E5000000}"/>
    <cellStyle name="Normal 83" xfId="198" xr:uid="{00000000-0005-0000-0000-0000E6000000}"/>
    <cellStyle name="Normal 83 2" xfId="199" xr:uid="{00000000-0005-0000-0000-0000E7000000}"/>
    <cellStyle name="Normal 84" xfId="200" xr:uid="{00000000-0005-0000-0000-0000E8000000}"/>
    <cellStyle name="Normal 84 2" xfId="201" xr:uid="{00000000-0005-0000-0000-0000E9000000}"/>
    <cellStyle name="Normal 85" xfId="202" xr:uid="{00000000-0005-0000-0000-0000EA000000}"/>
    <cellStyle name="Normal 85 2" xfId="203" xr:uid="{00000000-0005-0000-0000-0000EB000000}"/>
    <cellStyle name="Normal 86" xfId="204" xr:uid="{00000000-0005-0000-0000-0000EC000000}"/>
    <cellStyle name="Normal 86 2" xfId="205" xr:uid="{00000000-0005-0000-0000-0000ED000000}"/>
    <cellStyle name="Normal 87" xfId="206" xr:uid="{00000000-0005-0000-0000-0000EE000000}"/>
    <cellStyle name="Normal 87 2" xfId="207" xr:uid="{00000000-0005-0000-0000-0000EF000000}"/>
    <cellStyle name="Normal 88" xfId="208" xr:uid="{00000000-0005-0000-0000-0000F0000000}"/>
    <cellStyle name="Normal 88 2" xfId="209" xr:uid="{00000000-0005-0000-0000-0000F1000000}"/>
    <cellStyle name="Normal 89" xfId="210" xr:uid="{00000000-0005-0000-0000-0000F2000000}"/>
    <cellStyle name="Normal 89 2" xfId="211" xr:uid="{00000000-0005-0000-0000-0000F3000000}"/>
    <cellStyle name="Normal 89 3" xfId="256" xr:uid="{00000000-0005-0000-0000-0000F4000000}"/>
    <cellStyle name="Normal 89 4" xfId="257" xr:uid="{00000000-0005-0000-0000-0000F5000000}"/>
    <cellStyle name="Normal 9" xfId="212" xr:uid="{00000000-0005-0000-0000-0000F6000000}"/>
    <cellStyle name="Normal 9 2" xfId="213" xr:uid="{00000000-0005-0000-0000-0000F7000000}"/>
    <cellStyle name="Normal 90" xfId="214" xr:uid="{00000000-0005-0000-0000-0000F8000000}"/>
    <cellStyle name="Normal 90 2" xfId="215" xr:uid="{00000000-0005-0000-0000-0000F9000000}"/>
    <cellStyle name="Normal 90 3" xfId="271" xr:uid="{00000000-0005-0000-0000-0000FA000000}"/>
    <cellStyle name="Normal 91" xfId="216" xr:uid="{00000000-0005-0000-0000-0000FB000000}"/>
    <cellStyle name="Normal 92" xfId="217" xr:uid="{00000000-0005-0000-0000-0000FC000000}"/>
    <cellStyle name="Normal 93" xfId="218" xr:uid="{00000000-0005-0000-0000-0000FD000000}"/>
    <cellStyle name="Normal 94" xfId="219" xr:uid="{00000000-0005-0000-0000-0000FE000000}"/>
    <cellStyle name="Normal 95" xfId="220" xr:uid="{00000000-0005-0000-0000-0000FF000000}"/>
    <cellStyle name="Normal 96" xfId="221" xr:uid="{00000000-0005-0000-0000-000000010000}"/>
    <cellStyle name="Normal 97" xfId="222" xr:uid="{00000000-0005-0000-0000-000001010000}"/>
    <cellStyle name="Normal 98" xfId="223" xr:uid="{00000000-0005-0000-0000-000002010000}"/>
    <cellStyle name="Normal 99" xfId="224" xr:uid="{00000000-0005-0000-0000-000003010000}"/>
    <cellStyle name="NUMLINHA" xfId="225" xr:uid="{00000000-0005-0000-0000-000005010000}"/>
    <cellStyle name="NUMLINHA 2" xfId="258" xr:uid="{00000000-0005-0000-0000-000006010000}"/>
    <cellStyle name="Percent 2" xfId="227" xr:uid="{00000000-0005-0000-0000-000008010000}"/>
    <cellStyle name="Percent 2 2" xfId="228" xr:uid="{00000000-0005-0000-0000-000009010000}"/>
    <cellStyle name="Percent 2 2 2" xfId="259" xr:uid="{00000000-0005-0000-0000-00000A010000}"/>
    <cellStyle name="Percent 2 2 2 2" xfId="239" xr:uid="{00000000-0005-0000-0000-00000B010000}"/>
    <cellStyle name="Percent 3" xfId="229" xr:uid="{00000000-0005-0000-0000-00000C010000}"/>
    <cellStyle name="Percent 3 2" xfId="237" xr:uid="{00000000-0005-0000-0000-00000D010000}"/>
    <cellStyle name="Percent 3 2 2" xfId="260" xr:uid="{00000000-0005-0000-0000-00000E010000}"/>
    <cellStyle name="Percent 4" xfId="230" xr:uid="{00000000-0005-0000-0000-00000F010000}"/>
    <cellStyle name="Percent 4 2" xfId="261" xr:uid="{00000000-0005-0000-0000-000010010000}"/>
    <cellStyle name="Percent 5" xfId="262" xr:uid="{00000000-0005-0000-0000-000011010000}"/>
    <cellStyle name="Percent 6" xfId="263" xr:uid="{00000000-0005-0000-0000-000012010000}"/>
    <cellStyle name="Percentagem" xfId="226" builtinId="5"/>
    <cellStyle name="Percentagem 2" xfId="264" xr:uid="{00000000-0005-0000-0000-000013010000}"/>
    <cellStyle name="QDTITULO" xfId="231" xr:uid="{00000000-0005-0000-0000-000014010000}"/>
    <cellStyle name="TITCOLUNA" xfId="232" xr:uid="{00000000-0005-0000-0000-000015010000}"/>
    <cellStyle name="TITCOLUNA 2" xfId="265" xr:uid="{00000000-0005-0000-0000-000016010000}"/>
  </cellStyles>
  <dxfs count="0"/>
  <tableStyles count="0" defaultTableStyle="TableStyleMedium9" defaultPivotStyle="PivotStyleLight16"/>
  <colors>
    <mruColors>
      <color rgb="FF5B9BD5"/>
      <color rgb="FF4F81BD"/>
      <color rgb="FF376091"/>
      <color rgb="FFDCE6F1"/>
      <color rgb="FF99FF99"/>
      <color rgb="FFC3D4E7"/>
      <color rgb="FFB2C8E0"/>
      <color rgb="FFC6D6E8"/>
      <color rgb="FFA8C1DC"/>
      <color rgb="FFC0D2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39757</xdr:colOff>
      <xdr:row>1</xdr:row>
      <xdr:rowOff>46384</xdr:rowOff>
    </xdr:from>
    <xdr:to>
      <xdr:col>1</xdr:col>
      <xdr:colOff>86139</xdr:colOff>
      <xdr:row>1</xdr:row>
      <xdr:rowOff>243178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07DBA4A-4F1E-5BA5-E42A-707B63E80DEF}"/>
            </a:ext>
          </a:extLst>
        </xdr:cNvPr>
        <xdr:cNvSpPr/>
      </xdr:nvSpPr>
      <xdr:spPr>
        <a:xfrm>
          <a:off x="39757" y="298175"/>
          <a:ext cx="1126434" cy="196794"/>
        </a:xfrm>
        <a:prstGeom prst="roundRect">
          <a:avLst/>
        </a:prstGeom>
        <a:solidFill>
          <a:srgbClr val="0070C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6CDD215-3EC8-4CD5-ADAA-2CF867DC921B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0070C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BD507CE-AD94-4E84-9C17-4C2794DCC29D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0070C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1126434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B9590E2-81EF-46A0-9E9B-8E10603A3592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0070C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1126434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EEF50C4-4268-4565-9A98-B0F3B0146D6B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0070C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CAA33C4-DFD7-4880-BECF-1D0E5B93D375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0070C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1126434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BE7298C-279F-4CB0-BE79-037F7667C76D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0070C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14E9C39-A83F-4BE3-ABCF-BF5EFD57335B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0070C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AC1499F-49AA-404F-AC1D-181144A208C6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0070C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8227085-6FC5-47A4-8FC2-7BF4977B439E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0070C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87E37C5-13D7-482A-B8B2-587E97DD4B9D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0070C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3" name="Rectangle: Rounded Corner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62FEBB-3DBB-46A6-BE82-FA0B7562C2EC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0070C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3A96CBD-BD14-41B3-BBCA-76EB57932904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0070C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EF78A1D-E440-4C03-B7CA-BB69CEAF1262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0070C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9112977-C8EF-44C8-920A-2E5BDABC36A0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0070C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058BC45-DAC9-4302-A3E0-702C3F3B55A7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0070C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2F98ECB-288D-4D54-B024-8A084A52958B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0070C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D2F5AF-9034-4F06-9DE1-CDBE8AF8C351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0070C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048BF49-043F-46E0-A7AB-B73D6A0AD08E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0070C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6F7E95F-1459-43FA-A03A-BD7D1511CAE4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0070C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599BB6-1DA3-4749-9EB4-937A51D0323D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0070C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1126434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F40A508-758A-4104-8120-B258E0C90191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0070C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74DF845-4FC8-4F0B-8182-46824712F784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0070C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C395BE8-D935-4E83-B075-62B5D75C0E87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0070C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A487785-F4CB-4A79-A134-C0A7F5798C01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0070C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53438E7-4867-4F53-A740-A4FE9CB0C3A3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0070C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8E83020-B098-4D47-BC95-94DCFE601164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0070C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9FD6E4A-1608-4CA8-B7F3-F5482E81D325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0070C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CD8972-FB3B-41F7-B16C-4E2635ACAFEE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0070C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F0F72A7-ACE4-464B-BBAE-236FBC2E3B11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0070C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125A4BD-05F0-4FA2-BDD9-DD723C3AE907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0070C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51ED9E0-9B6D-4DA9-A7F1-1630550D9445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0070C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EED1DCA-97CE-45D3-B50D-410EDBE6CBDF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0070C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C3B8D67-48A8-4CE8-8171-229F05E64770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0070C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606542F-5828-4CB5-AF67-9BD432886388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0070C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A15E531-32EF-4157-9944-1EB9205B480D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0070C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89683E4-F733-472B-9933-C45560CDBB4C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0070C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252C46-2571-47AD-8B4B-7BFC001E1525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0070C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F79FB58-D3B6-4289-87CA-E185D949AAD2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0070C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B12C18C-D3CA-405D-9538-056A714001A9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0070C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2A646B-465E-45C0-B8A5-A2B1663339FF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0070C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0F42CF2-C55E-4198-BDCB-09096A94CF41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0070C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77AFFD4-94F4-4E5C-B760-FC8E2F4FADB7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0070C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5A41524-9EEC-4FE6-9D74-7BD6C9A0C996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0070C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98533D3-8940-4867-9C56-FC1A5AF44227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0070C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0FA6136-0211-4B18-9A44-0529349615CF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0070C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5F80C64-95BA-45A2-A754-3A2BF7233370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0070C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D29F798-B786-4509-BCE6-578D7773B1A7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0070C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0DB9DD3-9AE2-42CB-8650-CEC894D946F9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0070C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21FA384-B03F-4CF6-963E-728AC1C0DCAD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0070C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9221E38-9DE6-4655-9DD8-897FC3CB47C6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0070C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9C33DD1-1AA4-48CC-B71C-AE014FF40272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0070C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1126434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7BAFB19-A5B3-4EAE-A713-295EFC6B01B4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0070C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213F331-D687-4336-9A91-F83B9FD924C1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0070C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1126434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AA3B8A2-3230-41C8-AD8D-592F3DAF5090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0070C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58615</xdr:colOff>
      <xdr:row>1</xdr:row>
      <xdr:rowOff>43962</xdr:rowOff>
    </xdr:from>
    <xdr:to>
      <xdr:col>2</xdr:col>
      <xdr:colOff>227567</xdr:colOff>
      <xdr:row>1</xdr:row>
      <xdr:rowOff>240756</xdr:rowOff>
    </xdr:to>
    <xdr:sp macro="" textlink="">
      <xdr:nvSpPr>
        <xdr:cNvPr id="3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2C0155D-F8BC-45A6-83AF-91C17DB2F42F}"/>
            </a:ext>
          </a:extLst>
        </xdr:cNvPr>
        <xdr:cNvSpPr/>
      </xdr:nvSpPr>
      <xdr:spPr>
        <a:xfrm>
          <a:off x="58615" y="293077"/>
          <a:ext cx="1304625" cy="196794"/>
        </a:xfrm>
        <a:prstGeom prst="roundRect">
          <a:avLst/>
        </a:prstGeom>
        <a:solidFill>
          <a:srgbClr val="0070C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8EFB300-7DA7-4E9A-8175-BF6046EDDAA0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0070C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CCE7EC3-8774-4BC4-9D48-2E87CE451EF4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0070C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E4379A7-4EE1-45F6-9B99-3FBBDCF609A7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0070C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43FFB86-58BD-490F-AEC6-2297A7909220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0070C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3DE90FB-AAAB-4BAC-B2AB-1B5EAA79EF94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0070C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676DF1-3BDA-4024-B665-61B82197DA53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0070C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4D4948"/>
      </a:dk2>
      <a:lt2>
        <a:srgbClr val="969594"/>
      </a:lt2>
      <a:accent1>
        <a:srgbClr val="F7D117"/>
      </a:accent1>
      <a:accent2>
        <a:srgbClr val="8A8F05"/>
      </a:accent2>
      <a:accent3>
        <a:srgbClr val="000B73"/>
      </a:accent3>
      <a:accent4>
        <a:srgbClr val="F7D117"/>
      </a:accent4>
      <a:accent5>
        <a:srgbClr val="8A8F05"/>
      </a:accent5>
      <a:accent6>
        <a:srgbClr val="000B73"/>
      </a:accent6>
      <a:hlink>
        <a:srgbClr val="F7D117"/>
      </a:hlink>
      <a:folHlink>
        <a:srgbClr val="F7D117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90DC2-41A4-47C1-AF41-F11FCB2D54AD}">
  <dimension ref="A1:F87"/>
  <sheetViews>
    <sheetView showGridLines="0" tabSelected="1" workbookViewId="0">
      <pane ySplit="5" topLeftCell="A6" activePane="bottomLeft" state="frozen"/>
      <selection activeCell="I1" sqref="I1"/>
      <selection pane="bottomLeft" activeCell="C1" sqref="C1"/>
    </sheetView>
  </sheetViews>
  <sheetFormatPr defaultColWidth="9.109375" defaultRowHeight="14.4" x14ac:dyDescent="0.3"/>
  <cols>
    <col min="1" max="1" width="113.109375" style="38" customWidth="1"/>
    <col min="2" max="16384" width="9.109375" style="38"/>
  </cols>
  <sheetData>
    <row r="1" spans="1:1" ht="23.25" customHeight="1" x14ac:dyDescent="0.3">
      <c r="A1" s="161" t="s">
        <v>139</v>
      </c>
    </row>
    <row r="2" spans="1:1" ht="8.25" customHeight="1" x14ac:dyDescent="0.3">
      <c r="A2" s="162"/>
    </row>
    <row r="3" spans="1:1" ht="18" x14ac:dyDescent="0.3">
      <c r="A3" s="163" t="s">
        <v>33</v>
      </c>
    </row>
    <row r="4" spans="1:1" ht="7.5" customHeight="1" x14ac:dyDescent="0.3">
      <c r="A4" s="164"/>
    </row>
    <row r="5" spans="1:1" ht="18" x14ac:dyDescent="0.3">
      <c r="A5" s="163" t="s">
        <v>337</v>
      </c>
    </row>
    <row r="6" spans="1:1" x14ac:dyDescent="0.3">
      <c r="A6" s="165"/>
    </row>
    <row r="7" spans="1:1" x14ac:dyDescent="0.3">
      <c r="A7" s="166" t="s">
        <v>140</v>
      </c>
    </row>
    <row r="8" spans="1:1" x14ac:dyDescent="0.3">
      <c r="A8" s="164"/>
    </row>
    <row r="9" spans="1:1" x14ac:dyDescent="0.3">
      <c r="A9" s="167" t="str">
        <f>'1.1'!A1</f>
        <v>Quadro 1.1 Sinistralidade em Portugal por mês</v>
      </c>
    </row>
    <row r="10" spans="1:1" x14ac:dyDescent="0.3">
      <c r="A10" s="167" t="str">
        <f>'1.2'!A1</f>
        <v>Quadro 1.2 Sinistralidade em Portugal por dia da semana</v>
      </c>
    </row>
    <row r="11" spans="1:1" x14ac:dyDescent="0.3">
      <c r="A11" s="167" t="str">
        <f>'1.3'!A1</f>
        <v>Quadro 1.3 Sinistralidade em Portugal por período horário</v>
      </c>
    </row>
    <row r="12" spans="1:1" x14ac:dyDescent="0.3">
      <c r="A12" s="167" t="str">
        <f>'1.4'!A1</f>
        <v>Quadro 1.4 Sinistralidade em Portugal por fatores atmosféricos</v>
      </c>
    </row>
    <row r="13" spans="1:1" x14ac:dyDescent="0.3">
      <c r="A13" s="168" t="str">
        <f>'1.5'!A1</f>
        <v>Quadro 1.5 Sinistralidade em Portugal por condições de luminosidade</v>
      </c>
    </row>
    <row r="14" spans="1:1" x14ac:dyDescent="0.3">
      <c r="A14" s="167" t="str">
        <f>'1.6'!A1</f>
        <v>Quadro 1.6 Sinistralidade em Portugal por natureza do acidente</v>
      </c>
    </row>
    <row r="15" spans="1:1" x14ac:dyDescent="0.3">
      <c r="A15" s="167" t="str">
        <f>'1.7'!A1</f>
        <v>Quadro 1.7 Sinistralidade em Portugal por natureza detalhada do acidente</v>
      </c>
    </row>
    <row r="16" spans="1:1" x14ac:dyDescent="0.3">
      <c r="A16" s="167" t="str">
        <f>'1.8'!A1</f>
        <v>Quadro 1.8 Sinistralidade em Portugal por localização do acidente</v>
      </c>
    </row>
    <row r="17" spans="1:1" x14ac:dyDescent="0.3">
      <c r="A17" s="167" t="str">
        <f>'1.9'!A1</f>
        <v>Quadro 1.9 Sinistralidade em Portugal por tipo de via</v>
      </c>
    </row>
    <row r="18" spans="1:1" x14ac:dyDescent="0.3">
      <c r="A18" s="167" t="str">
        <f>'1.10'!A1</f>
        <v>Quadro 1.10 Sinistralidade em Portugal por distrito e R.A.</v>
      </c>
    </row>
    <row r="19" spans="1:1" x14ac:dyDescent="0.3">
      <c r="A19" s="169"/>
    </row>
    <row r="20" spans="1:1" x14ac:dyDescent="0.3">
      <c r="A20" s="166" t="s">
        <v>141</v>
      </c>
    </row>
    <row r="21" spans="1:1" x14ac:dyDescent="0.3">
      <c r="A21" s="170"/>
    </row>
    <row r="22" spans="1:1" x14ac:dyDescent="0.3">
      <c r="A22" s="171" t="str">
        <f>'2.1'!A1</f>
        <v>Quadro 2.1 Veículos intervenientes em acidentes com vítimas em Portugal por categoria e natureza do acidente</v>
      </c>
    </row>
    <row r="23" spans="1:1" x14ac:dyDescent="0.3">
      <c r="A23" s="171" t="str">
        <f>'2.2'!A1</f>
        <v>Quadro 2.2 Veículos intervenientes em acidentes com vítimas em Portugal por categoria e idade do veículo</v>
      </c>
    </row>
    <row r="24" spans="1:1" x14ac:dyDescent="0.3">
      <c r="A24" s="171" t="s">
        <v>357</v>
      </c>
    </row>
    <row r="25" spans="1:1" x14ac:dyDescent="0.3">
      <c r="A25" s="169"/>
    </row>
    <row r="26" spans="1:1" x14ac:dyDescent="0.3">
      <c r="A26" s="166" t="s">
        <v>142</v>
      </c>
    </row>
    <row r="27" spans="1:1" x14ac:dyDescent="0.3">
      <c r="A27" s="169"/>
    </row>
    <row r="28" spans="1:1" x14ac:dyDescent="0.3">
      <c r="A28" s="171" t="str">
        <f>'3.1'!A1</f>
        <v>Quadro 3.1 Vítimas em Portugal por categoria de utente</v>
      </c>
    </row>
    <row r="29" spans="1:1" x14ac:dyDescent="0.3">
      <c r="A29" s="171" t="str">
        <f>'3.2'!A1</f>
        <v>Quadro 3.2 Vítimas em Portugal por categoria de veículo</v>
      </c>
    </row>
    <row r="30" spans="1:1" x14ac:dyDescent="0.3">
      <c r="A30" s="171" t="str">
        <f>'3.3'!A1</f>
        <v>Quadro 3.3 Vítimas em Portugal por sexo</v>
      </c>
    </row>
    <row r="31" spans="1:1" x14ac:dyDescent="0.3">
      <c r="A31" s="171" t="str">
        <f>'3.4'!A1</f>
        <v>Quadro 3.4 Vítimas em Portugal por grupo etário</v>
      </c>
    </row>
    <row r="32" spans="1:1" x14ac:dyDescent="0.3">
      <c r="A32" s="171" t="str">
        <f>'3.5'!A1</f>
        <v>Quadro 3.5 Vítimas mortais em Portugal por milhão de habitantes, segundo o grupo etário</v>
      </c>
    </row>
    <row r="33" spans="1:1" x14ac:dyDescent="0.3">
      <c r="A33" s="171"/>
    </row>
    <row r="34" spans="1:1" x14ac:dyDescent="0.3">
      <c r="A34" s="166" t="s">
        <v>143</v>
      </c>
    </row>
    <row r="35" spans="1:1" x14ac:dyDescent="0.3">
      <c r="A35" s="172"/>
    </row>
    <row r="36" spans="1:1" x14ac:dyDescent="0.3">
      <c r="A36" s="171" t="str">
        <f>'4.1'!A1</f>
        <v>Quadro 4.1 Peões vítimas em Portugal por regiões NUTS I</v>
      </c>
    </row>
    <row r="37" spans="1:1" x14ac:dyDescent="0.3">
      <c r="A37" s="171" t="str">
        <f>'4.2'!A1</f>
        <v>Quadro 4.2 Evolução peões vítimas em Portugal, 2019 a 2023</v>
      </c>
    </row>
    <row r="38" spans="1:1" x14ac:dyDescent="0.3">
      <c r="A38" s="171" t="str">
        <f>'4.3'!A1</f>
        <v>Quadro 4.3 Peões vítimas em Portugal por mês</v>
      </c>
    </row>
    <row r="39" spans="1:1" x14ac:dyDescent="0.3">
      <c r="A39" s="171" t="str">
        <f>'4.4'!A1</f>
        <v>Quadro 4.4 Peões vítimas em Portugal por dia da semana</v>
      </c>
    </row>
    <row r="40" spans="1:1" x14ac:dyDescent="0.3">
      <c r="A40" s="171" t="str">
        <f>'4.5'!A1</f>
        <v>Quadro 4.5 Peões vítimas em Portugal por período horário</v>
      </c>
    </row>
    <row r="41" spans="1:1" x14ac:dyDescent="0.3">
      <c r="A41" s="171" t="str">
        <f>'4.6'!A1</f>
        <v>Quadro 4.6 Peões vítimas em Portugal por fatores atmosféricos</v>
      </c>
    </row>
    <row r="42" spans="1:1" x14ac:dyDescent="0.3">
      <c r="A42" s="171" t="str">
        <f>'4.7'!A1</f>
        <v>Quadro 4.7 Peões vítimas em Portugal segundo a luminosidade</v>
      </c>
    </row>
    <row r="43" spans="1:1" x14ac:dyDescent="0.3">
      <c r="A43" s="171" t="str">
        <f>'4.8'!A1</f>
        <v>Quadro 4.8 Peões vítimas em Portugal segundo a localização</v>
      </c>
    </row>
    <row r="44" spans="1:1" x14ac:dyDescent="0.3">
      <c r="A44" s="171" t="str">
        <f>'4.9'!A1</f>
        <v>Quadro 4.9 Peões vítimas em Portugal por tipo de via</v>
      </c>
    </row>
    <row r="45" spans="1:1" x14ac:dyDescent="0.3">
      <c r="A45" s="173" t="str">
        <f>'4.10'!A1</f>
        <v>Quadro 4.10 Peões vítimas em Portugal por distrito e R.A.</v>
      </c>
    </row>
    <row r="46" spans="1:1" x14ac:dyDescent="0.3">
      <c r="A46" s="171" t="str">
        <f>'4.11'!A1</f>
        <v>Quadro 4.11 Peões vítimas em Portugal por ação do peão</v>
      </c>
    </row>
    <row r="47" spans="1:1" x14ac:dyDescent="0.3">
      <c r="A47" s="171" t="str">
        <f>'4.12'!A1</f>
        <v>Quadro 4.12 Peões vítimas em Portugal por sexo</v>
      </c>
    </row>
    <row r="48" spans="1:1" x14ac:dyDescent="0.3">
      <c r="A48" s="171" t="str">
        <f>'4.13'!A1</f>
        <v>Quadro 4.13 Peões vítimas em Portugal por grupo etário</v>
      </c>
    </row>
    <row r="49" spans="1:1" x14ac:dyDescent="0.3">
      <c r="A49" s="172"/>
    </row>
    <row r="50" spans="1:1" x14ac:dyDescent="0.3">
      <c r="A50" s="166" t="s">
        <v>144</v>
      </c>
    </row>
    <row r="51" spans="1:1" x14ac:dyDescent="0.3">
      <c r="A51" s="172"/>
    </row>
    <row r="52" spans="1:1" x14ac:dyDescent="0.3">
      <c r="A52" s="171" t="str">
        <f>'5.1'!A1</f>
        <v>Quadro 5.1 Passageiros vítimas em Portugal, por NUTS I</v>
      </c>
    </row>
    <row r="53" spans="1:1" x14ac:dyDescent="0.3">
      <c r="A53" s="171" t="str">
        <f>'5.2'!A1</f>
        <v>Quadro 5.2 Passageiros vítimas em Portugal, 2019 a 2023</v>
      </c>
    </row>
    <row r="54" spans="1:1" x14ac:dyDescent="0.3">
      <c r="A54" s="171" t="str">
        <f>'5.3'!A1</f>
        <v>Quadro 5.3 Passageiros vítimas em Portugal por mês</v>
      </c>
    </row>
    <row r="55" spans="1:1" x14ac:dyDescent="0.3">
      <c r="A55" s="171" t="str">
        <f>'5.4'!A1</f>
        <v>Quadro 5.4 Passageiros vítimas em Portugal por dia da semana</v>
      </c>
    </row>
    <row r="56" spans="1:1" x14ac:dyDescent="0.3">
      <c r="A56" s="171" t="str">
        <f>'5.5'!A1</f>
        <v>Quadro 5.5 Passageiros vítimas em Portugal por período horário</v>
      </c>
    </row>
    <row r="57" spans="1:1" x14ac:dyDescent="0.3">
      <c r="A57" s="171" t="str">
        <f>'5.6'!A1</f>
        <v>Quadro 5.6 Passageiros vítimas em Portugal por fatores atmosféricos</v>
      </c>
    </row>
    <row r="58" spans="1:1" x14ac:dyDescent="0.3">
      <c r="A58" s="171" t="str">
        <f>'5.7'!A1</f>
        <v>Quadro 5.7 Passageiros vítimas em Portugal por luminosidade</v>
      </c>
    </row>
    <row r="59" spans="1:1" x14ac:dyDescent="0.3">
      <c r="A59" s="171" t="str">
        <f>'5.8'!A1</f>
        <v>Quadro 5.8 Passageiros vítimas em Portugal por natureza do acidente</v>
      </c>
    </row>
    <row r="60" spans="1:1" x14ac:dyDescent="0.3">
      <c r="A60" s="171" t="str">
        <f>'5.9'!A1</f>
        <v>Quadro 5.9 Passageiros vítimas em Portugal por localização</v>
      </c>
    </row>
    <row r="61" spans="1:1" x14ac:dyDescent="0.3">
      <c r="A61" s="171" t="str">
        <f>'5.10'!A1</f>
        <v>Quadro 5.10 Passageiros vítimas em Portugal por tipo de via</v>
      </c>
    </row>
    <row r="62" spans="1:1" x14ac:dyDescent="0.3">
      <c r="A62" s="171" t="str">
        <f>'5.11'!A1</f>
        <v>Quadro 5.11 Passageiros vítimas em Portugal por distrito e R.A.</v>
      </c>
    </row>
    <row r="63" spans="1:1" x14ac:dyDescent="0.3">
      <c r="A63" s="171" t="str">
        <f>'5.12'!A1</f>
        <v>Quadro 5.12 Passageiros vítimas em Portugal por grupo etário</v>
      </c>
    </row>
    <row r="64" spans="1:1" x14ac:dyDescent="0.3">
      <c r="A64" s="171" t="str">
        <f>'5.13'!A1</f>
        <v>Quadro 5.13 Passageiros vítimas em Portugal por acesssório de segurança</v>
      </c>
    </row>
    <row r="65" spans="1:6" ht="15" customHeight="1" x14ac:dyDescent="0.3">
      <c r="A65" s="171" t="str">
        <f>'5.14'!A1</f>
        <v>Quadro 5.14 Passageiros vítimas em Portugal por sexo</v>
      </c>
    </row>
    <row r="66" spans="1:6" x14ac:dyDescent="0.3">
      <c r="A66" s="172"/>
    </row>
    <row r="67" spans="1:6" x14ac:dyDescent="0.3">
      <c r="A67" s="166" t="s">
        <v>145</v>
      </c>
    </row>
    <row r="68" spans="1:6" x14ac:dyDescent="0.3">
      <c r="A68" s="172"/>
    </row>
    <row r="69" spans="1:6" x14ac:dyDescent="0.3">
      <c r="A69" s="171" t="str">
        <f>'6.1'!A1</f>
        <v>Quadro 6.1 Condutores vítimas em Portugal por região NUTS I</v>
      </c>
    </row>
    <row r="70" spans="1:6" x14ac:dyDescent="0.3">
      <c r="A70" s="171" t="str">
        <f>'6.2'!A1</f>
        <v>Quadro 6.2 Evolução dos condutores vítimas em Portugal, 2019 a 2023</v>
      </c>
    </row>
    <row r="71" spans="1:6" x14ac:dyDescent="0.3">
      <c r="A71" s="171" t="str">
        <f>'6.3'!A1</f>
        <v>Quadro 6.3 Condutores vítimas em Portugal por mês</v>
      </c>
    </row>
    <row r="72" spans="1:6" x14ac:dyDescent="0.3">
      <c r="A72" s="171" t="str">
        <f>'6.4'!A1</f>
        <v>Quadro 6.4 Condutores vítimas em Portugal por dia da semana</v>
      </c>
    </row>
    <row r="73" spans="1:6" x14ac:dyDescent="0.3">
      <c r="A73" s="171" t="str">
        <f>'6.5'!A1</f>
        <v>Quadro 6.5 Condutores vítimas em Portugal por período horário</v>
      </c>
    </row>
    <row r="74" spans="1:6" x14ac:dyDescent="0.3">
      <c r="A74" s="171" t="str">
        <f>'6.6'!A1</f>
        <v>Quadro 6.6 Condutores vítimas em Portugal por fatores atmosféricos</v>
      </c>
    </row>
    <row r="75" spans="1:6" x14ac:dyDescent="0.3">
      <c r="A75" s="171" t="str">
        <f>'6.7'!A1</f>
        <v>Quadro 6.7 Condutores vítimas em Portugal por luminosidade</v>
      </c>
    </row>
    <row r="76" spans="1:6" x14ac:dyDescent="0.3">
      <c r="A76" s="171" t="str">
        <f>'6.8'!A1</f>
        <v>Quadro 6.8 Condutores vítimas em Portugal por natureza do acidente</v>
      </c>
    </row>
    <row r="77" spans="1:6" x14ac:dyDescent="0.3">
      <c r="A77" s="173" t="str">
        <f>'6.9'!A1</f>
        <v>Quadro 6.9 Condutores vítimas em Portugal por localização</v>
      </c>
      <c r="B77" s="174"/>
      <c r="C77" s="174"/>
      <c r="D77" s="174"/>
      <c r="E77" s="174"/>
      <c r="F77" s="174"/>
    </row>
    <row r="78" spans="1:6" x14ac:dyDescent="0.3">
      <c r="A78" s="171" t="str">
        <f>'6.10'!A1</f>
        <v>Quadro 6.10 Condutores vítimas em Portugal por tipo de via</v>
      </c>
    </row>
    <row r="79" spans="1:6" x14ac:dyDescent="0.3">
      <c r="A79" s="171" t="str">
        <f>'6.11'!A1</f>
        <v>Quadro 6.11 Condutores vítimas em Portugal por distrito e R.A.</v>
      </c>
    </row>
    <row r="80" spans="1:6" x14ac:dyDescent="0.3">
      <c r="A80" s="171" t="str">
        <f>'6.12'!A1</f>
        <v>Quadro 6.12 Condutores vítimas em Portugal por situação da licença de condução</v>
      </c>
    </row>
    <row r="81" spans="1:1" x14ac:dyDescent="0.3">
      <c r="A81" s="171" t="str">
        <f>'6.13'!A1</f>
        <v>Quadro 6.13 Condutores vítimas em Portugal por categoria de veículo</v>
      </c>
    </row>
    <row r="82" spans="1:1" x14ac:dyDescent="0.3">
      <c r="A82" s="171" t="str">
        <f>'6.14'!A1</f>
        <v>Quadro 6.14 Condutores vítimas em Portugal por ações dos condutores</v>
      </c>
    </row>
    <row r="83" spans="1:1" x14ac:dyDescent="0.3">
      <c r="A83" s="171" t="str">
        <f>'6.15'!A1</f>
        <v>Quadro 6.15 Condutores vítimas em Portugal por sexo</v>
      </c>
    </row>
    <row r="84" spans="1:1" x14ac:dyDescent="0.3">
      <c r="A84" s="171" t="str">
        <f>'6.16'!A1</f>
        <v>Quadro 6.16 Condutores vítimas em Portugal por acessórios de segurança</v>
      </c>
    </row>
    <row r="85" spans="1:1" x14ac:dyDescent="0.3">
      <c r="A85" s="171" t="str">
        <f>'6.17'!A1</f>
        <v>Quadro 6.17 Condutores vítimas em Portugal por grupo etário</v>
      </c>
    </row>
    <row r="86" spans="1:1" ht="10.5" customHeight="1" thickBot="1" x14ac:dyDescent="0.35">
      <c r="A86" s="172"/>
    </row>
    <row r="87" spans="1:1" x14ac:dyDescent="0.3">
      <c r="A87" s="175"/>
    </row>
  </sheetData>
  <phoneticPr fontId="19" type="noConversion"/>
  <hyperlinks>
    <hyperlink ref="A9" location="'1.1'!A1" display="'1.1'!A1" xr:uid="{E632DE65-5726-4712-B88A-9415087BBEE3}"/>
    <hyperlink ref="A10" location="'1.2'!A1" display="'1.2'!A1" xr:uid="{583152C3-1929-49E8-944E-003289E085D7}"/>
    <hyperlink ref="A11" location="'1.3'!A1" display="'1.3'!A1" xr:uid="{DB55B227-B31A-4716-AC4A-F017E9790DAE}"/>
    <hyperlink ref="A12" location="'1.4'!A1" display="'1.4'!A1" xr:uid="{5221E133-A05A-42F0-9EB8-F3598FC44C46}"/>
    <hyperlink ref="A13" location="'1.5'!A1" display="'1.5'!A1" xr:uid="{12FBC39E-7FDE-4D32-BDFA-8BAE3EB0F907}"/>
    <hyperlink ref="A14" location="'1.6'!A1" display="'1.6'!A1" xr:uid="{D43B22FF-E445-4D8F-AF94-ECD5E54566E4}"/>
    <hyperlink ref="A15" location="'1.7'!A1" display="'1.7'!A1" xr:uid="{5B6CCBBA-99B8-4CE7-B57B-E879C1057D33}"/>
    <hyperlink ref="A16" location="'1.8'!A1" display="'1.8'!A1" xr:uid="{2FE0D24B-6C0C-4754-AB5B-4ABB6FD1B239}"/>
    <hyperlink ref="A17" location="'1.9'!A1" display="'1.9'!A1" xr:uid="{057D011B-4A27-4863-9939-2D90C85BF5BB}"/>
    <hyperlink ref="A18" location="'1.10'!A1" display="'1.10'!A1" xr:uid="{4D587B61-5CE9-4D79-9A19-D1007C80E8FD}"/>
    <hyperlink ref="A22" location="'2.1'!A1" display="Quadro 2.1" xr:uid="{1D531D6B-DDFA-4BF1-B3B4-B10FF2FD0E86}"/>
    <hyperlink ref="A23" location="'2.2'!A1" display="'2.2'!A1" xr:uid="{903D78E0-C28B-485A-9A9E-ECB128E121A8}"/>
    <hyperlink ref="A28" location="'3.1'!A1" display="Quadro 3.1" xr:uid="{752DC712-823A-450C-A8A6-C0F275012615}"/>
    <hyperlink ref="A29" location="'3.2'!A1" display="Quadro 3.2" xr:uid="{5271C106-7865-4F40-810F-49B6021A4E60}"/>
    <hyperlink ref="A30" location="'3.3'!A1" display="'3.3'!A1" xr:uid="{A13FFF3D-924A-4C52-87BA-C037540A90D8}"/>
    <hyperlink ref="A31" location="'3.4'!A1" display="'3.4'!A1" xr:uid="{6217D054-22E3-4F79-835D-A6B5C540D701}"/>
    <hyperlink ref="A32" location="'3.5'!A1" display="'3.5'!A1" xr:uid="{10F6927B-5155-4B39-BEFC-E055C2116EF0}"/>
    <hyperlink ref="A36" location="'4.1'!A1" display="Quadro 4.1" xr:uid="{37C52F88-4A72-48D2-B104-2CD1E72E0048}"/>
    <hyperlink ref="A37" location="'4.2'!A1" display="Quadro 4.2" xr:uid="{61C6DF37-F030-4352-9C3E-C6105D0FCD7B}"/>
    <hyperlink ref="A38" location="'4.3'!A1" display="Quadro 4.3" xr:uid="{AD097EDB-A2F9-435B-AB5C-F682109D6329}"/>
    <hyperlink ref="A39" location="'4.4'!A1" display="'4.4'!A1" xr:uid="{9815DD43-2B4B-475F-88FC-07B46A26E788}"/>
    <hyperlink ref="A40" location="'4.5'!A1" display="Quadro 4.5" xr:uid="{57A1CD63-2A4B-407B-AE7B-9EA828ACAC49}"/>
    <hyperlink ref="A41" location="'4.6'!A1" display="'4.6'!A1" xr:uid="{D7F52372-62E4-41F8-A2F4-266EBD56CD2E}"/>
    <hyperlink ref="A42" location="'4.7'!A1" display="'4.7'!A1" xr:uid="{0038AD12-F56B-47A5-9FE0-685701C11C04}"/>
    <hyperlink ref="A43" location="'4.8'!A1" display="'4.8'!A1" xr:uid="{BD1C5F4F-DE91-40BC-8AAD-932B4A56E52C}"/>
    <hyperlink ref="A46" location="'4.11'!A1" display="Quadro 4.11" xr:uid="{D52AD680-6C18-4544-A833-D72CA550E4B2}"/>
    <hyperlink ref="A47" location="'4.12'!A1" display="Quadro 4.12" xr:uid="{06254F6D-AF72-4C8D-AAEE-5D0F54034B47}"/>
    <hyperlink ref="A52" location="'5.1'!A1" display="Quadro 5.1" xr:uid="{514F80F3-3818-4D8E-8A0D-F72CD22B45B2}"/>
    <hyperlink ref="A53" location="'5.2'!A1" display="Quadro 5.2" xr:uid="{F6E7678E-3570-437C-9927-D0E98A3C1CE4}"/>
    <hyperlink ref="A54" location="'5.3'!A1" display="Quadro 5.3" xr:uid="{2DCB21CE-7CB7-4CDC-BA82-B9DB8E3BEC02}"/>
    <hyperlink ref="A55" location="'5.4'!A1" display="Quadro 5.4" xr:uid="{19CE2614-FF09-4279-9E15-350BDBB1CE61}"/>
    <hyperlink ref="A56" location="'5.5'!A1" display="Quadro 5.5" xr:uid="{8BD776F1-8557-41A4-A4C4-B616C64177D9}"/>
    <hyperlink ref="A57" location="'5.6'!A1" display="Quadro 5.6" xr:uid="{D1737510-4972-4AEF-A431-70FC7A320CDE}"/>
    <hyperlink ref="A58" location="'5.7'!A1" display="Quadro 5.7" xr:uid="{85E4F0F2-78AC-4D2F-A38C-50311D8674CB}"/>
    <hyperlink ref="A59" location="'5.8'!A1" display="Quadro 5.8" xr:uid="{7088063B-2BC1-4906-A227-53A9BB2DEE3B}"/>
    <hyperlink ref="A60" location="'5.9'!A1" display="Quadro 5.9" xr:uid="{10A84067-7D88-40C8-BA58-F301F91A20FA}"/>
    <hyperlink ref="A61" location="'5.10'!A1" display="Quadro 5.10" xr:uid="{0A8AE4AA-F470-472D-8C08-EFBFB4295B58}"/>
    <hyperlink ref="A62" location="'5.11'!A1" display="Quadro 5.11" xr:uid="{EBEF8205-C0C2-4625-805D-EE51BA5CAB9A}"/>
    <hyperlink ref="A63" location="'5.12'!A1" display="Quadro 5.12" xr:uid="{A2257FBF-F0DB-4154-ADF7-16ADBEDC988A}"/>
    <hyperlink ref="A64" location="'5.13'!A1" display="Quadro 5.13" xr:uid="{5AF072A9-A862-4B76-A67A-77CA0A5C0400}"/>
    <hyperlink ref="A65" location="'5.14'!A1" display="Quadro 5.14" xr:uid="{1DE423B2-A932-4E1F-AEE5-1F42C00245DC}"/>
    <hyperlink ref="A69" location="'6.1'!A1" display="Quadro 6.1" xr:uid="{94924217-3A38-4B3F-BBC7-6883FEB2A555}"/>
    <hyperlink ref="A70" location="'6.2'!A1" display="Quadro 6.2" xr:uid="{B8D6CD49-7093-4D2A-8B6C-ED0369D76E9A}"/>
    <hyperlink ref="A71" location="'6.3'!A1" display="Quadro 6.3" xr:uid="{2C677C88-F7B2-41BB-A1B0-C4EB4CE014F4}"/>
    <hyperlink ref="A72" location="'6.4'!A1" display="Quadro 6.4" xr:uid="{59BA383A-490E-41CF-8106-CF0FB1508BA9}"/>
    <hyperlink ref="A73" location="'6.5'!A1" display="Quadro 6.5" xr:uid="{56A89BB9-3F42-4610-A420-8232B1C533A1}"/>
    <hyperlink ref="A74" location="'6.6'!A1" display="Quadro 6.6" xr:uid="{249850B3-27CE-4756-9D45-C5F66D6542B3}"/>
    <hyperlink ref="A75" location="'6.7'!A1" display="Quadro 6.7" xr:uid="{7D3E1B33-C01D-45F7-A84F-2B3E81117172}"/>
    <hyperlink ref="A76" location="'6.8'!A1" display="Quadro 6.8" xr:uid="{0A2D1602-7A88-4170-98F5-5602017B9343}"/>
    <hyperlink ref="A78" location="'6.10'!A1" display="Quadro 6.10" xr:uid="{A7666F7C-D84E-4DF2-B1BE-03185E9BC629}"/>
    <hyperlink ref="A79" location="'6.11'!A1" display="Quadro 6.11" xr:uid="{6F5BC20E-3FFF-4249-A535-6AB68313FEFC}"/>
    <hyperlink ref="A80" location="'6.12'!A1" display="Quadro 6.12" xr:uid="{A49687A4-0A86-4219-AF18-3904F61B5461}"/>
    <hyperlink ref="A81" location="'6.13'!A1" display="Quadro 6.13" xr:uid="{3D2A443D-6C76-4E43-A60D-BA313CD3FDA7}"/>
    <hyperlink ref="A82" location="'6.14'!A1" display="Quadro 6.14" xr:uid="{4F1613B7-6D7B-4911-8F0E-19A063A10E34}"/>
    <hyperlink ref="A83" location="'6.15'!A1" display="Quadro 6.15" xr:uid="{E26F5B57-9215-46F7-97B8-32A2FA12ADB6}"/>
    <hyperlink ref="A84" location="'6.16'!A1" display="Quadro 6.16" xr:uid="{29C925ED-D067-4ECA-A43F-42E6639D99F7}"/>
    <hyperlink ref="A85" location="'6.17'!A1" display="Quadro 6.17" xr:uid="{FE63809C-3906-46BB-9F4E-A355D24070A4}"/>
    <hyperlink ref="A48" location="'4.13'!A1" display="'4.13'!A1" xr:uid="{80585E4A-8614-4FF9-80CB-5E4C40530BB8}"/>
    <hyperlink ref="A44" location="'4.9'!A1" display="'4.9'!A1" xr:uid="{01AC5A0E-C013-4721-9BFE-4CF801F9EE7B}"/>
    <hyperlink ref="A45" location="'4.10'!A1" display="'4.10'!A1" xr:uid="{0F61B815-15C0-4158-B81F-C7DA574D7EAF}"/>
    <hyperlink ref="A77" location="'6.9'!A1" display="'6.9'!A1" xr:uid="{357E2099-299E-4250-BF61-8E6D3D0C7124}"/>
    <hyperlink ref="A24" location="'2.3'!A1" display="Quadro 2.3  Veículos intervenientes em acidentes com vítimas em Portugal por NUTSI e categoria de veículo" xr:uid="{8D0E3121-B24C-4C9D-A492-70FB0B6B8629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BE5DE-97F9-4BDA-A042-2BF87D0C3D60}">
  <dimension ref="A1:Q33"/>
  <sheetViews>
    <sheetView showGridLines="0" showRuler="0" zoomScale="120" zoomScaleNormal="120" zoomScaleSheetLayoutView="100" workbookViewId="0">
      <selection activeCell="J1" sqref="J1"/>
    </sheetView>
  </sheetViews>
  <sheetFormatPr defaultColWidth="7.88671875" defaultRowHeight="13.2" x14ac:dyDescent="0.25"/>
  <cols>
    <col min="1" max="1" width="15.6640625" style="9" customWidth="1"/>
    <col min="2" max="17" width="7.6640625" style="9" customWidth="1"/>
    <col min="18" max="24" width="5.6640625" style="9" customWidth="1"/>
    <col min="25" max="16384" width="7.88671875" style="9"/>
  </cols>
  <sheetData>
    <row r="1" spans="1:17" ht="19.95" customHeight="1" x14ac:dyDescent="0.3">
      <c r="A1" s="1" t="s">
        <v>321</v>
      </c>
      <c r="B1" s="30"/>
      <c r="C1" s="30"/>
      <c r="D1" s="30"/>
      <c r="E1" s="30"/>
      <c r="F1" s="30"/>
      <c r="G1" s="34"/>
    </row>
    <row r="2" spans="1:17" s="12" customFormat="1" ht="25.2" customHeight="1" thickBot="1" x14ac:dyDescent="0.25">
      <c r="A2" s="10"/>
      <c r="B2" s="11"/>
      <c r="C2" s="11"/>
      <c r="D2" s="11"/>
      <c r="E2" s="11"/>
      <c r="F2" s="11"/>
    </row>
    <row r="3" spans="1:17" s="12" customFormat="1" ht="13.95" customHeight="1" x14ac:dyDescent="0.2">
      <c r="A3" s="209" t="s">
        <v>74</v>
      </c>
      <c r="B3" s="211" t="s">
        <v>49</v>
      </c>
      <c r="C3" s="212"/>
      <c r="D3" s="212"/>
      <c r="E3" s="213"/>
      <c r="F3" s="212" t="s">
        <v>50</v>
      </c>
      <c r="G3" s="212"/>
      <c r="H3" s="212"/>
      <c r="I3" s="212"/>
      <c r="J3" s="211" t="s">
        <v>51</v>
      </c>
      <c r="K3" s="212"/>
      <c r="L3" s="212"/>
      <c r="M3" s="213"/>
      <c r="N3" s="212" t="s">
        <v>52</v>
      </c>
      <c r="O3" s="212"/>
      <c r="P3" s="212"/>
      <c r="Q3" s="213"/>
    </row>
    <row r="4" spans="1:17" s="12" customFormat="1" ht="24.9" customHeight="1" x14ac:dyDescent="0.2">
      <c r="A4" s="210"/>
      <c r="B4" s="65">
        <v>2019</v>
      </c>
      <c r="C4" s="66">
        <v>2022</v>
      </c>
      <c r="D4" s="66">
        <v>2023</v>
      </c>
      <c r="E4" s="67" t="s">
        <v>338</v>
      </c>
      <c r="F4" s="66">
        <v>2019</v>
      </c>
      <c r="G4" s="66">
        <v>2022</v>
      </c>
      <c r="H4" s="66">
        <v>2023</v>
      </c>
      <c r="I4" s="66" t="s">
        <v>338</v>
      </c>
      <c r="J4" s="65">
        <v>2019</v>
      </c>
      <c r="K4" s="66">
        <v>2022</v>
      </c>
      <c r="L4" s="66">
        <v>2023</v>
      </c>
      <c r="M4" s="67" t="s">
        <v>338</v>
      </c>
      <c r="N4" s="66">
        <v>2019</v>
      </c>
      <c r="O4" s="66">
        <v>2022</v>
      </c>
      <c r="P4" s="66">
        <v>2023</v>
      </c>
      <c r="Q4" s="67" t="s">
        <v>338</v>
      </c>
    </row>
    <row r="5" spans="1:17" s="12" customFormat="1" ht="12" customHeight="1" x14ac:dyDescent="0.2">
      <c r="A5" s="26" t="s">
        <v>208</v>
      </c>
      <c r="B5" s="69">
        <v>29438</v>
      </c>
      <c r="C5" s="69">
        <v>26893</v>
      </c>
      <c r="D5" s="69">
        <v>28983</v>
      </c>
      <c r="E5" s="81">
        <f t="shared" ref="E5:E6" si="0">D5/C5-1</f>
        <v>7.7715390622094871E-2</v>
      </c>
      <c r="F5" s="87">
        <v>394</v>
      </c>
      <c r="G5" s="87">
        <v>333</v>
      </c>
      <c r="H5" s="87">
        <v>350</v>
      </c>
      <c r="I5" s="82">
        <f t="shared" ref="I5:I6" si="1">H5/G5-1</f>
        <v>5.1051051051051122E-2</v>
      </c>
      <c r="J5" s="69">
        <v>1559</v>
      </c>
      <c r="K5" s="69">
        <v>1490</v>
      </c>
      <c r="L5" s="69">
        <v>1682</v>
      </c>
      <c r="M5" s="81">
        <f t="shared" ref="M5:M6" si="2">L5/K5-1</f>
        <v>0.12885906040268447</v>
      </c>
      <c r="N5" s="69">
        <v>34669</v>
      </c>
      <c r="O5" s="69">
        <v>30727</v>
      </c>
      <c r="P5" s="69">
        <v>33107</v>
      </c>
      <c r="Q5" s="81">
        <f t="shared" ref="Q5:Q6" si="3">P5/O5-1</f>
        <v>7.7456308783805827E-2</v>
      </c>
    </row>
    <row r="6" spans="1:17" s="12" customFormat="1" ht="12" customHeight="1" x14ac:dyDescent="0.2">
      <c r="A6" s="26" t="s">
        <v>209</v>
      </c>
      <c r="B6" s="13">
        <v>7813</v>
      </c>
      <c r="C6" s="13">
        <v>7383</v>
      </c>
      <c r="D6" s="13">
        <v>7612</v>
      </c>
      <c r="E6" s="22">
        <f t="shared" si="0"/>
        <v>3.1017201679534034E-2</v>
      </c>
      <c r="F6" s="27">
        <v>294</v>
      </c>
      <c r="G6" s="27">
        <v>285</v>
      </c>
      <c r="H6" s="27">
        <v>292</v>
      </c>
      <c r="I6" s="15">
        <f t="shared" si="1"/>
        <v>2.4561403508772006E-2</v>
      </c>
      <c r="J6" s="27">
        <v>824</v>
      </c>
      <c r="K6" s="27">
        <v>812</v>
      </c>
      <c r="L6" s="27">
        <v>818</v>
      </c>
      <c r="M6" s="22">
        <f t="shared" si="2"/>
        <v>7.3891625615762901E-3</v>
      </c>
      <c r="N6" s="13">
        <v>10265</v>
      </c>
      <c r="O6" s="13">
        <v>9387</v>
      </c>
      <c r="P6" s="13">
        <v>9766</v>
      </c>
      <c r="Q6" s="22">
        <f t="shared" si="3"/>
        <v>4.0374986683711533E-2</v>
      </c>
    </row>
    <row r="7" spans="1:17" s="12" customFormat="1" ht="12" customHeight="1" thickBot="1" x14ac:dyDescent="0.25">
      <c r="A7" s="28" t="s">
        <v>0</v>
      </c>
      <c r="B7" s="23">
        <f>SUM(B5:B6)</f>
        <v>37251</v>
      </c>
      <c r="C7" s="16">
        <f>SUM(C5:C6)</f>
        <v>34276</v>
      </c>
      <c r="D7" s="16">
        <f>SUM(D5:D6)</f>
        <v>36595</v>
      </c>
      <c r="E7" s="24">
        <f>D7/C7-1</f>
        <v>6.7656669389660307E-2</v>
      </c>
      <c r="F7" s="16">
        <f>SUM(F5:F6)</f>
        <v>688</v>
      </c>
      <c r="G7" s="16">
        <f>SUM(G5:G6)</f>
        <v>618</v>
      </c>
      <c r="H7" s="16">
        <f>SUM(H5:H6)</f>
        <v>642</v>
      </c>
      <c r="I7" s="17">
        <f>H7/G7-1</f>
        <v>3.8834951456310662E-2</v>
      </c>
      <c r="J7" s="23">
        <f>SUM(J5:J6)</f>
        <v>2383</v>
      </c>
      <c r="K7" s="16">
        <f>SUM(K5:K6)</f>
        <v>2302</v>
      </c>
      <c r="L7" s="16">
        <f>SUM(L5:L6)</f>
        <v>2500</v>
      </c>
      <c r="M7" s="24">
        <f>L7/K7-1</f>
        <v>8.6012163336229408E-2</v>
      </c>
      <c r="N7" s="16">
        <f>SUM(N5:N6)</f>
        <v>44934</v>
      </c>
      <c r="O7" s="16">
        <f>SUM(O5:O6)</f>
        <v>40114</v>
      </c>
      <c r="P7" s="16">
        <f>SUM(P5:P6)</f>
        <v>42873</v>
      </c>
      <c r="Q7" s="17">
        <f>P7/O7-1</f>
        <v>6.8778979907264226E-2</v>
      </c>
    </row>
    <row r="8" spans="1:17" s="12" customFormat="1" ht="12" customHeight="1" x14ac:dyDescent="0.2"/>
    <row r="9" spans="1:17" s="12" customFormat="1" ht="12" customHeight="1" x14ac:dyDescent="0.2"/>
    <row r="10" spans="1:17" s="12" customFormat="1" ht="12" customHeight="1" x14ac:dyDescent="0.2"/>
    <row r="11" spans="1:17" s="12" customFormat="1" ht="12" customHeight="1" x14ac:dyDescent="0.2"/>
    <row r="12" spans="1:17" s="12" customFormat="1" ht="12" customHeight="1" x14ac:dyDescent="0.2"/>
    <row r="13" spans="1:17" s="12" customFormat="1" ht="12" customHeight="1" x14ac:dyDescent="0.2"/>
    <row r="14" spans="1:17" s="12" customFormat="1" ht="12" customHeight="1" x14ac:dyDescent="0.2"/>
    <row r="15" spans="1:17" s="12" customFormat="1" ht="12" customHeight="1" x14ac:dyDescent="0.2"/>
    <row r="16" spans="1:17" s="12" customFormat="1" ht="12" customHeight="1" x14ac:dyDescent="0.2"/>
    <row r="17" s="12" customFormat="1" ht="12" customHeight="1" x14ac:dyDescent="0.2"/>
    <row r="18" s="12" customFormat="1" ht="12" customHeight="1" x14ac:dyDescent="0.2"/>
    <row r="19" s="12" customFormat="1" ht="12" customHeight="1" x14ac:dyDescent="0.2"/>
    <row r="20" s="12" customFormat="1" ht="12" customHeight="1" x14ac:dyDescent="0.2"/>
    <row r="21" s="12" customFormat="1" ht="12" customHeight="1" x14ac:dyDescent="0.2"/>
    <row r="22" s="12" customFormat="1" ht="12" customHeight="1" x14ac:dyDescent="0.2"/>
    <row r="23" s="12" customFormat="1" ht="12" customHeight="1" x14ac:dyDescent="0.2"/>
    <row r="24" s="12" customFormat="1" ht="12" customHeight="1" x14ac:dyDescent="0.2"/>
    <row r="25" s="12" customFormat="1" ht="12" customHeight="1" x14ac:dyDescent="0.2"/>
    <row r="26" s="12" customFormat="1" ht="12" customHeight="1" x14ac:dyDescent="0.2"/>
    <row r="27" s="12" customFormat="1" ht="12" customHeight="1" x14ac:dyDescent="0.2"/>
    <row r="28" s="12" customFormat="1" ht="12" customHeight="1" x14ac:dyDescent="0.2"/>
    <row r="29" s="12" customFormat="1" ht="12" customHeight="1" x14ac:dyDescent="0.2"/>
    <row r="30" s="9" customFormat="1" ht="12" customHeight="1" x14ac:dyDescent="0.25"/>
    <row r="31" s="9" customFormat="1" ht="12" customHeight="1" x14ac:dyDescent="0.25"/>
    <row r="32" s="9" customFormat="1" ht="12" customHeight="1" x14ac:dyDescent="0.25"/>
    <row r="33" s="9" customFormat="1" ht="12" customHeight="1" x14ac:dyDescent="0.25"/>
  </sheetData>
  <mergeCells count="5">
    <mergeCell ref="A3:A4"/>
    <mergeCell ref="B3:E3"/>
    <mergeCell ref="F3:I3"/>
    <mergeCell ref="J3:M3"/>
    <mergeCell ref="N3:Q3"/>
  </mergeCells>
  <pageMargins left="0.78740157480314965" right="0.78740157480314965" top="0.78740157480314965" bottom="0.78740157480314965" header="0" footer="0"/>
  <pageSetup paperSize="9" scale="92" fitToHeight="2" orientation="portrait" horizontalDpi="300" verticalDpi="300" r:id="rId1"/>
  <headerFooter scaleWithDoc="0" alignWithMargins="0"/>
  <ignoredErrors>
    <ignoredError sqref="B7:D7 F7:H7 J7:L7 N7:Q7" formulaRange="1"/>
    <ignoredError sqref="E7 I7 M7" formula="1" formulaRange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27655-5B1E-406B-ACDE-CA449AC74475}">
  <sheetPr>
    <tabColor theme="0" tint="-4.9989318521683403E-2"/>
  </sheetPr>
  <dimension ref="A1:Q33"/>
  <sheetViews>
    <sheetView showGridLines="0" showRuler="0" zoomScale="120" zoomScaleNormal="120" zoomScaleSheetLayoutView="100" workbookViewId="0">
      <selection activeCell="H1" sqref="H1"/>
    </sheetView>
  </sheetViews>
  <sheetFormatPr defaultColWidth="7.88671875" defaultRowHeight="13.2" x14ac:dyDescent="0.25"/>
  <cols>
    <col min="1" max="1" width="15.6640625" style="9" customWidth="1"/>
    <col min="2" max="17" width="7.6640625" style="9" customWidth="1"/>
    <col min="18" max="24" width="5.6640625" style="9" customWidth="1"/>
    <col min="25" max="16384" width="7.88671875" style="9"/>
  </cols>
  <sheetData>
    <row r="1" spans="1:17" ht="19.95" customHeight="1" x14ac:dyDescent="0.3">
      <c r="A1" s="1" t="s">
        <v>322</v>
      </c>
      <c r="B1" s="30"/>
      <c r="C1" s="30"/>
      <c r="D1" s="30"/>
      <c r="E1" s="30"/>
      <c r="F1" s="30"/>
    </row>
    <row r="2" spans="1:17" s="12" customFormat="1" ht="25.2" customHeight="1" thickBot="1" x14ac:dyDescent="0.25"/>
    <row r="3" spans="1:17" s="12" customFormat="1" ht="13.95" customHeight="1" x14ac:dyDescent="0.2">
      <c r="A3" s="209" t="s">
        <v>146</v>
      </c>
      <c r="B3" s="211" t="s">
        <v>49</v>
      </c>
      <c r="C3" s="212"/>
      <c r="D3" s="212"/>
      <c r="E3" s="213"/>
      <c r="F3" s="212" t="s">
        <v>50</v>
      </c>
      <c r="G3" s="212"/>
      <c r="H3" s="212"/>
      <c r="I3" s="212"/>
      <c r="J3" s="211" t="s">
        <v>51</v>
      </c>
      <c r="K3" s="212"/>
      <c r="L3" s="212"/>
      <c r="M3" s="213"/>
      <c r="N3" s="212" t="s">
        <v>52</v>
      </c>
      <c r="O3" s="212"/>
      <c r="P3" s="212"/>
      <c r="Q3" s="213"/>
    </row>
    <row r="4" spans="1:17" s="12" customFormat="1" ht="24.9" customHeight="1" x14ac:dyDescent="0.2">
      <c r="A4" s="210"/>
      <c r="B4" s="142">
        <v>2019</v>
      </c>
      <c r="C4" s="143">
        <v>2022</v>
      </c>
      <c r="D4" s="143">
        <v>2023</v>
      </c>
      <c r="E4" s="144" t="s">
        <v>338</v>
      </c>
      <c r="F4" s="143">
        <v>2019</v>
      </c>
      <c r="G4" s="143">
        <v>2022</v>
      </c>
      <c r="H4" s="143">
        <v>2023</v>
      </c>
      <c r="I4" s="143" t="s">
        <v>338</v>
      </c>
      <c r="J4" s="142">
        <v>2019</v>
      </c>
      <c r="K4" s="143">
        <v>2022</v>
      </c>
      <c r="L4" s="143">
        <v>2023</v>
      </c>
      <c r="M4" s="144" t="s">
        <v>338</v>
      </c>
      <c r="N4" s="143">
        <v>2019</v>
      </c>
      <c r="O4" s="143">
        <v>2022</v>
      </c>
      <c r="P4" s="143">
        <v>2023</v>
      </c>
      <c r="Q4" s="144" t="s">
        <v>338</v>
      </c>
    </row>
    <row r="5" spans="1:17" s="12" customFormat="1" ht="12" customHeight="1" x14ac:dyDescent="0.2">
      <c r="A5" s="26" t="s">
        <v>282</v>
      </c>
      <c r="B5" s="69">
        <v>2146</v>
      </c>
      <c r="C5" s="13">
        <v>1901</v>
      </c>
      <c r="D5" s="13">
        <v>2010</v>
      </c>
      <c r="E5" s="22">
        <f t="shared" ref="E5:E12" si="0">D5/C5-1</f>
        <v>5.7338243029984248E-2</v>
      </c>
      <c r="F5" s="27">
        <v>67</v>
      </c>
      <c r="G5" s="27">
        <v>57</v>
      </c>
      <c r="H5" s="27">
        <v>49</v>
      </c>
      <c r="I5" s="15">
        <f t="shared" ref="I5:I12" si="1">H5/G5-1</f>
        <v>-0.14035087719298245</v>
      </c>
      <c r="J5" s="27">
        <v>168</v>
      </c>
      <c r="K5" s="27">
        <v>161</v>
      </c>
      <c r="L5" s="27">
        <v>150</v>
      </c>
      <c r="M5" s="22">
        <f t="shared" ref="M5:M12" si="2">L5/K5-1</f>
        <v>-6.8322981366459645E-2</v>
      </c>
      <c r="N5" s="13">
        <v>3084</v>
      </c>
      <c r="O5" s="13">
        <v>2674</v>
      </c>
      <c r="P5" s="13">
        <v>2836</v>
      </c>
      <c r="Q5" s="15">
        <f t="shared" ref="Q5:Q12" si="3">P5/O5-1</f>
        <v>6.0583395661929718E-2</v>
      </c>
    </row>
    <row r="6" spans="1:17" s="12" customFormat="1" ht="12" customHeight="1" x14ac:dyDescent="0.2">
      <c r="A6" s="26" t="s">
        <v>283</v>
      </c>
      <c r="B6" s="13">
        <v>24298</v>
      </c>
      <c r="C6" s="13">
        <v>21609</v>
      </c>
      <c r="D6" s="13">
        <v>22986</v>
      </c>
      <c r="E6" s="22">
        <f t="shared" si="0"/>
        <v>6.3723448563098639E-2</v>
      </c>
      <c r="F6" s="27">
        <v>295</v>
      </c>
      <c r="G6" s="27">
        <v>231</v>
      </c>
      <c r="H6" s="27">
        <v>221</v>
      </c>
      <c r="I6" s="15">
        <f t="shared" si="1"/>
        <v>-4.3290043290043267E-2</v>
      </c>
      <c r="J6" s="13">
        <v>1204</v>
      </c>
      <c r="K6" s="13">
        <v>1086</v>
      </c>
      <c r="L6" s="13">
        <v>1158</v>
      </c>
      <c r="M6" s="22">
        <f t="shared" si="2"/>
        <v>6.6298342541436517E-2</v>
      </c>
      <c r="N6" s="13">
        <v>28157</v>
      </c>
      <c r="O6" s="13">
        <v>24301</v>
      </c>
      <c r="P6" s="13">
        <v>25828</v>
      </c>
      <c r="Q6" s="15">
        <f t="shared" si="3"/>
        <v>6.2836920291346132E-2</v>
      </c>
    </row>
    <row r="7" spans="1:17" s="12" customFormat="1" ht="12" customHeight="1" x14ac:dyDescent="0.2">
      <c r="A7" s="26" t="s">
        <v>284</v>
      </c>
      <c r="B7" s="13">
        <v>1335</v>
      </c>
      <c r="C7" s="13">
        <v>1250</v>
      </c>
      <c r="D7" s="13">
        <v>1264</v>
      </c>
      <c r="E7" s="22">
        <f t="shared" si="0"/>
        <v>1.1200000000000099E-2</v>
      </c>
      <c r="F7" s="27">
        <v>40</v>
      </c>
      <c r="G7" s="27">
        <v>46</v>
      </c>
      <c r="H7" s="27">
        <v>31</v>
      </c>
      <c r="I7" s="15">
        <f t="shared" si="1"/>
        <v>-0.32608695652173914</v>
      </c>
      <c r="J7" s="27">
        <v>157</v>
      </c>
      <c r="K7" s="27">
        <v>138</v>
      </c>
      <c r="L7" s="27">
        <v>135</v>
      </c>
      <c r="M7" s="22">
        <f t="shared" si="2"/>
        <v>-2.1739130434782594E-2</v>
      </c>
      <c r="N7" s="13">
        <v>1609</v>
      </c>
      <c r="O7" s="13">
        <v>1405</v>
      </c>
      <c r="P7" s="13">
        <v>1481</v>
      </c>
      <c r="Q7" s="15">
        <f t="shared" si="3"/>
        <v>5.4092526690391551E-2</v>
      </c>
    </row>
    <row r="8" spans="1:17" s="12" customFormat="1" ht="12" customHeight="1" x14ac:dyDescent="0.2">
      <c r="A8" s="26" t="s">
        <v>285</v>
      </c>
      <c r="B8" s="13">
        <v>6372</v>
      </c>
      <c r="C8" s="13">
        <v>6258</v>
      </c>
      <c r="D8" s="13">
        <v>6965</v>
      </c>
      <c r="E8" s="22">
        <f t="shared" si="0"/>
        <v>0.11297539149888136</v>
      </c>
      <c r="F8" s="27">
        <v>180</v>
      </c>
      <c r="G8" s="27">
        <v>180</v>
      </c>
      <c r="H8" s="27">
        <v>199</v>
      </c>
      <c r="I8" s="15">
        <f t="shared" si="1"/>
        <v>0.10555555555555562</v>
      </c>
      <c r="J8" s="27">
        <v>549</v>
      </c>
      <c r="K8" s="27">
        <v>620</v>
      </c>
      <c r="L8" s="27">
        <v>716</v>
      </c>
      <c r="M8" s="22">
        <f t="shared" si="2"/>
        <v>0.15483870967741931</v>
      </c>
      <c r="N8" s="13">
        <v>8241</v>
      </c>
      <c r="O8" s="13">
        <v>7785</v>
      </c>
      <c r="P8" s="13">
        <v>8668</v>
      </c>
      <c r="Q8" s="15">
        <f t="shared" si="3"/>
        <v>0.11342324983943475</v>
      </c>
    </row>
    <row r="9" spans="1:17" s="12" customFormat="1" ht="12" customHeight="1" x14ac:dyDescent="0.2">
      <c r="A9" s="26" t="s">
        <v>286</v>
      </c>
      <c r="B9" s="27">
        <v>361</v>
      </c>
      <c r="C9" s="27">
        <v>446</v>
      </c>
      <c r="D9" s="27">
        <v>509</v>
      </c>
      <c r="E9" s="22">
        <f t="shared" si="0"/>
        <v>0.14125560538116599</v>
      </c>
      <c r="F9" s="27">
        <v>10</v>
      </c>
      <c r="G9" s="27">
        <v>7</v>
      </c>
      <c r="H9" s="27">
        <v>22</v>
      </c>
      <c r="I9" s="15">
        <f t="shared" si="1"/>
        <v>2.1428571428571428</v>
      </c>
      <c r="J9" s="27">
        <v>32</v>
      </c>
      <c r="K9" s="27">
        <v>58</v>
      </c>
      <c r="L9" s="27">
        <v>72</v>
      </c>
      <c r="M9" s="22">
        <f t="shared" si="2"/>
        <v>0.24137931034482762</v>
      </c>
      <c r="N9" s="27">
        <v>468</v>
      </c>
      <c r="O9" s="27">
        <v>536</v>
      </c>
      <c r="P9" s="27">
        <v>613</v>
      </c>
      <c r="Q9" s="15">
        <f t="shared" si="3"/>
        <v>0.14365671641791056</v>
      </c>
    </row>
    <row r="10" spans="1:17" s="12" customFormat="1" ht="12" customHeight="1" x14ac:dyDescent="0.2">
      <c r="A10" s="26" t="s">
        <v>287</v>
      </c>
      <c r="B10" s="27">
        <v>966</v>
      </c>
      <c r="C10" s="27">
        <v>880</v>
      </c>
      <c r="D10" s="27">
        <v>829</v>
      </c>
      <c r="E10" s="22">
        <f t="shared" si="0"/>
        <v>-5.7954545454545481E-2</v>
      </c>
      <c r="F10" s="27">
        <v>31</v>
      </c>
      <c r="G10" s="27">
        <v>40</v>
      </c>
      <c r="H10" s="27">
        <v>41</v>
      </c>
      <c r="I10" s="15">
        <f t="shared" si="1"/>
        <v>2.4999999999999911E-2</v>
      </c>
      <c r="J10" s="27">
        <v>82</v>
      </c>
      <c r="K10" s="27">
        <v>81</v>
      </c>
      <c r="L10" s="27">
        <v>67</v>
      </c>
      <c r="M10" s="22">
        <f t="shared" si="2"/>
        <v>-0.1728395061728395</v>
      </c>
      <c r="N10" s="13">
        <v>1265</v>
      </c>
      <c r="O10" s="13">
        <v>1157</v>
      </c>
      <c r="P10" s="13">
        <v>1101</v>
      </c>
      <c r="Q10" s="15">
        <f t="shared" si="3"/>
        <v>-4.840103716508215E-2</v>
      </c>
    </row>
    <row r="11" spans="1:17" s="12" customFormat="1" ht="12" customHeight="1" x14ac:dyDescent="0.2">
      <c r="A11" s="26" t="s">
        <v>288</v>
      </c>
      <c r="B11" s="27">
        <v>263</v>
      </c>
      <c r="C11" s="27">
        <v>245</v>
      </c>
      <c r="D11" s="27">
        <v>218</v>
      </c>
      <c r="E11" s="22">
        <f t="shared" si="0"/>
        <v>-0.11020408163265305</v>
      </c>
      <c r="F11" s="27">
        <v>19</v>
      </c>
      <c r="G11" s="27">
        <v>14</v>
      </c>
      <c r="H11" s="27">
        <v>17</v>
      </c>
      <c r="I11" s="15">
        <f t="shared" si="1"/>
        <v>0.21428571428571419</v>
      </c>
      <c r="J11" s="27">
        <v>26</v>
      </c>
      <c r="K11" s="27">
        <v>23</v>
      </c>
      <c r="L11" s="27">
        <v>26</v>
      </c>
      <c r="M11" s="22">
        <f t="shared" si="2"/>
        <v>0.13043478260869557</v>
      </c>
      <c r="N11" s="27">
        <v>349</v>
      </c>
      <c r="O11" s="27">
        <v>328</v>
      </c>
      <c r="P11" s="27">
        <v>269</v>
      </c>
      <c r="Q11" s="15">
        <f t="shared" si="3"/>
        <v>-0.17987804878048785</v>
      </c>
    </row>
    <row r="12" spans="1:17" s="12" customFormat="1" ht="12" customHeight="1" x14ac:dyDescent="0.2">
      <c r="A12" s="26" t="s">
        <v>293</v>
      </c>
      <c r="B12" s="13">
        <v>1510</v>
      </c>
      <c r="C12" s="13">
        <v>1687</v>
      </c>
      <c r="D12" s="13">
        <v>1814</v>
      </c>
      <c r="E12" s="22">
        <f t="shared" si="0"/>
        <v>7.5281564908120879E-2</v>
      </c>
      <c r="F12" s="27">
        <v>46</v>
      </c>
      <c r="G12" s="27">
        <v>43</v>
      </c>
      <c r="H12" s="27">
        <v>62</v>
      </c>
      <c r="I12" s="15">
        <f t="shared" si="1"/>
        <v>0.44186046511627897</v>
      </c>
      <c r="J12" s="27">
        <v>165</v>
      </c>
      <c r="K12" s="27">
        <v>135</v>
      </c>
      <c r="L12" s="27">
        <v>176</v>
      </c>
      <c r="M12" s="22">
        <f t="shared" si="2"/>
        <v>0.30370370370370381</v>
      </c>
      <c r="N12" s="13">
        <v>1761</v>
      </c>
      <c r="O12" s="13">
        <v>1928</v>
      </c>
      <c r="P12" s="13">
        <v>2077</v>
      </c>
      <c r="Q12" s="15">
        <f t="shared" si="3"/>
        <v>7.7282157676348495E-2</v>
      </c>
    </row>
    <row r="13" spans="1:17" s="12" customFormat="1" ht="12" customHeight="1" thickBot="1" x14ac:dyDescent="0.25">
      <c r="A13" s="28" t="s">
        <v>0</v>
      </c>
      <c r="B13" s="23">
        <f>SUM(B5:B12)</f>
        <v>37251</v>
      </c>
      <c r="C13" s="16">
        <f t="shared" ref="C13:D13" si="4">SUM(C5:C12)</f>
        <v>34276</v>
      </c>
      <c r="D13" s="16">
        <f t="shared" si="4"/>
        <v>36595</v>
      </c>
      <c r="E13" s="24">
        <f>D13/C13-1</f>
        <v>6.7656669389660307E-2</v>
      </c>
      <c r="F13" s="16">
        <f>SUM(F5:F12)</f>
        <v>688</v>
      </c>
      <c r="G13" s="16">
        <f t="shared" ref="G13:H13" si="5">SUM(G5:G12)</f>
        <v>618</v>
      </c>
      <c r="H13" s="16">
        <f t="shared" si="5"/>
        <v>642</v>
      </c>
      <c r="I13" s="17">
        <f>H13/G13-1</f>
        <v>3.8834951456310662E-2</v>
      </c>
      <c r="J13" s="23">
        <f t="shared" ref="J13:L13" si="6">SUM(J5:J12)</f>
        <v>2383</v>
      </c>
      <c r="K13" s="16">
        <f t="shared" si="6"/>
        <v>2302</v>
      </c>
      <c r="L13" s="16">
        <f t="shared" si="6"/>
        <v>2500</v>
      </c>
      <c r="M13" s="24">
        <f>L13/K13-1</f>
        <v>8.6012163336229408E-2</v>
      </c>
      <c r="N13" s="16">
        <f t="shared" ref="N13:P13" si="7">SUM(N5:N12)</f>
        <v>44934</v>
      </c>
      <c r="O13" s="16">
        <f t="shared" si="7"/>
        <v>40114</v>
      </c>
      <c r="P13" s="16">
        <f t="shared" si="7"/>
        <v>42873</v>
      </c>
      <c r="Q13" s="17">
        <f>P13/O13-1</f>
        <v>6.8778979907264226E-2</v>
      </c>
    </row>
    <row r="14" spans="1:17" s="12" customFormat="1" ht="12" customHeight="1" x14ac:dyDescent="0.2">
      <c r="A14" s="41" t="s">
        <v>210</v>
      </c>
    </row>
    <row r="15" spans="1:17" s="12" customFormat="1" ht="12" customHeight="1" x14ac:dyDescent="0.2"/>
    <row r="16" spans="1:17" s="12" customFormat="1" ht="12" customHeight="1" x14ac:dyDescent="0.2"/>
    <row r="17" s="12" customFormat="1" ht="12" customHeight="1" x14ac:dyDescent="0.2"/>
    <row r="18" s="12" customFormat="1" ht="12" customHeight="1" x14ac:dyDescent="0.2"/>
    <row r="19" s="12" customFormat="1" ht="12" customHeight="1" x14ac:dyDescent="0.2"/>
    <row r="20" s="12" customFormat="1" ht="12" customHeight="1" x14ac:dyDescent="0.2"/>
    <row r="21" s="12" customFormat="1" ht="12" customHeight="1" x14ac:dyDescent="0.2"/>
    <row r="22" s="12" customFormat="1" ht="12" customHeight="1" x14ac:dyDescent="0.2"/>
    <row r="23" s="12" customFormat="1" ht="12" customHeight="1" x14ac:dyDescent="0.2"/>
    <row r="24" s="12" customFormat="1" ht="12" customHeight="1" x14ac:dyDescent="0.2"/>
    <row r="25" s="12" customFormat="1" ht="12" customHeight="1" x14ac:dyDescent="0.2"/>
    <row r="26" s="12" customFormat="1" ht="12" customHeight="1" x14ac:dyDescent="0.2"/>
    <row r="27" s="12" customFormat="1" ht="12" customHeight="1" x14ac:dyDescent="0.2"/>
    <row r="28" s="12" customFormat="1" ht="12" customHeight="1" x14ac:dyDescent="0.2"/>
    <row r="29" s="12" customFormat="1" ht="12" customHeight="1" x14ac:dyDescent="0.2"/>
    <row r="30" s="9" customFormat="1" ht="12" customHeight="1" x14ac:dyDescent="0.25"/>
    <row r="31" s="9" customFormat="1" ht="12" customHeight="1" x14ac:dyDescent="0.25"/>
    <row r="32" s="9" customFormat="1" ht="12" customHeight="1" x14ac:dyDescent="0.25"/>
    <row r="33" s="9" customFormat="1" ht="12" customHeight="1" x14ac:dyDescent="0.25"/>
  </sheetData>
  <mergeCells count="5">
    <mergeCell ref="A3:A4"/>
    <mergeCell ref="B3:E3"/>
    <mergeCell ref="F3:I3"/>
    <mergeCell ref="J3:M3"/>
    <mergeCell ref="N3:Q3"/>
  </mergeCells>
  <pageMargins left="0.78740157480314965" right="0.78740157480314965" top="0.78740157480314965" bottom="0.78740157480314965" header="0" footer="0"/>
  <pageSetup paperSize="9" scale="83" fitToHeight="2" orientation="portrait" horizontalDpi="300" verticalDpi="300" r:id="rId1"/>
  <headerFooter scaleWithDoc="0" alignWithMargins="0"/>
  <ignoredErrors>
    <ignoredError sqref="B13:D13 N13:Q13" formulaRange="1"/>
    <ignoredError sqref="E13:M13" formula="1" formulaRange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D73C6-EA27-40C7-AD27-9E676C16A0C0}">
  <dimension ref="A1:Q33"/>
  <sheetViews>
    <sheetView showGridLines="0" showRuler="0" zoomScale="120" zoomScaleNormal="120" zoomScaleSheetLayoutView="100" workbookViewId="0">
      <selection activeCell="I1" sqref="I1"/>
    </sheetView>
  </sheetViews>
  <sheetFormatPr defaultColWidth="7.88671875" defaultRowHeight="13.2" x14ac:dyDescent="0.25"/>
  <cols>
    <col min="1" max="1" width="15.6640625" style="9" customWidth="1"/>
    <col min="2" max="17" width="7.6640625" style="9" customWidth="1"/>
    <col min="18" max="24" width="5.6640625" style="9" customWidth="1"/>
    <col min="25" max="16384" width="7.88671875" style="9"/>
  </cols>
  <sheetData>
    <row r="1" spans="1:17" ht="19.95" customHeight="1" x14ac:dyDescent="0.3">
      <c r="A1" s="1" t="s">
        <v>358</v>
      </c>
      <c r="B1" s="30"/>
      <c r="C1" s="30"/>
      <c r="D1" s="30"/>
      <c r="E1" s="30"/>
      <c r="F1" s="30"/>
    </row>
    <row r="2" spans="1:17" s="12" customFormat="1" ht="25.2" customHeight="1" thickBot="1" x14ac:dyDescent="0.25"/>
    <row r="3" spans="1:17" s="12" customFormat="1" ht="13.95" customHeight="1" x14ac:dyDescent="0.2">
      <c r="A3" s="209" t="s">
        <v>359</v>
      </c>
      <c r="B3" s="211" t="s">
        <v>49</v>
      </c>
      <c r="C3" s="212"/>
      <c r="D3" s="212"/>
      <c r="E3" s="213"/>
      <c r="F3" s="211" t="s">
        <v>50</v>
      </c>
      <c r="G3" s="212"/>
      <c r="H3" s="212"/>
      <c r="I3" s="213"/>
      <c r="J3" s="211" t="s">
        <v>51</v>
      </c>
      <c r="K3" s="212"/>
      <c r="L3" s="212"/>
      <c r="M3" s="213"/>
      <c r="N3" s="211" t="s">
        <v>52</v>
      </c>
      <c r="O3" s="212"/>
      <c r="P3" s="212"/>
      <c r="Q3" s="213"/>
    </row>
    <row r="4" spans="1:17" s="12" customFormat="1" ht="24.9" customHeight="1" x14ac:dyDescent="0.2">
      <c r="A4" s="210"/>
      <c r="B4" s="65">
        <v>2019</v>
      </c>
      <c r="C4" s="66">
        <v>2022</v>
      </c>
      <c r="D4" s="66">
        <v>2023</v>
      </c>
      <c r="E4" s="67" t="s">
        <v>338</v>
      </c>
      <c r="F4" s="66">
        <v>2019</v>
      </c>
      <c r="G4" s="66">
        <v>2022</v>
      </c>
      <c r="H4" s="66">
        <v>2023</v>
      </c>
      <c r="I4" s="66" t="s">
        <v>338</v>
      </c>
      <c r="J4" s="65">
        <v>2019</v>
      </c>
      <c r="K4" s="66">
        <v>2022</v>
      </c>
      <c r="L4" s="66">
        <v>2023</v>
      </c>
      <c r="M4" s="67" t="s">
        <v>338</v>
      </c>
      <c r="N4" s="66">
        <v>2019</v>
      </c>
      <c r="O4" s="66">
        <v>2022</v>
      </c>
      <c r="P4" s="66">
        <v>2023</v>
      </c>
      <c r="Q4" s="67" t="s">
        <v>338</v>
      </c>
    </row>
    <row r="5" spans="1:17" s="12" customFormat="1" ht="12" customHeight="1" x14ac:dyDescent="0.2">
      <c r="A5" s="26" t="s">
        <v>4</v>
      </c>
      <c r="B5" s="69">
        <v>2815</v>
      </c>
      <c r="C5" s="69">
        <v>2646</v>
      </c>
      <c r="D5" s="69">
        <v>2868</v>
      </c>
      <c r="E5" s="70">
        <f t="shared" ref="E5:E24" si="0">D5/C5-1</f>
        <v>8.3900226757369634E-2</v>
      </c>
      <c r="F5" s="87">
        <v>42</v>
      </c>
      <c r="G5" s="87">
        <v>40</v>
      </c>
      <c r="H5" s="87">
        <v>44</v>
      </c>
      <c r="I5" s="71">
        <f t="shared" ref="I5:I24" si="1">H5/G5-1</f>
        <v>0.10000000000000009</v>
      </c>
      <c r="J5" s="87">
        <v>135</v>
      </c>
      <c r="K5" s="87">
        <v>170</v>
      </c>
      <c r="L5" s="87">
        <v>189</v>
      </c>
      <c r="M5" s="70">
        <f t="shared" ref="M5:M24" si="2">L5/K5-1</f>
        <v>0.11176470588235299</v>
      </c>
      <c r="N5" s="69">
        <v>3362</v>
      </c>
      <c r="O5" s="69">
        <v>3127</v>
      </c>
      <c r="P5" s="69">
        <v>3339</v>
      </c>
      <c r="Q5" s="71">
        <f t="shared" ref="Q5:Q24" si="3">P5/O5-1</f>
        <v>6.7796610169491567E-2</v>
      </c>
    </row>
    <row r="6" spans="1:17" s="12" customFormat="1" ht="12" customHeight="1" x14ac:dyDescent="0.2">
      <c r="A6" s="26" t="s">
        <v>5</v>
      </c>
      <c r="B6" s="27">
        <v>468</v>
      </c>
      <c r="C6" s="27">
        <v>455</v>
      </c>
      <c r="D6" s="27">
        <v>486</v>
      </c>
      <c r="E6" s="32">
        <f t="shared" si="0"/>
        <v>6.8131868131868112E-2</v>
      </c>
      <c r="F6" s="27">
        <v>37</v>
      </c>
      <c r="G6" s="27">
        <v>22</v>
      </c>
      <c r="H6" s="27">
        <v>28</v>
      </c>
      <c r="I6" s="14">
        <f t="shared" si="1"/>
        <v>0.27272727272727271</v>
      </c>
      <c r="J6" s="27">
        <v>68</v>
      </c>
      <c r="K6" s="27">
        <v>63</v>
      </c>
      <c r="L6" s="27">
        <v>83</v>
      </c>
      <c r="M6" s="32">
        <f t="shared" si="2"/>
        <v>0.31746031746031744</v>
      </c>
      <c r="N6" s="27">
        <v>566</v>
      </c>
      <c r="O6" s="27">
        <v>527</v>
      </c>
      <c r="P6" s="27">
        <v>570</v>
      </c>
      <c r="Q6" s="14">
        <f t="shared" si="3"/>
        <v>8.1593927893738094E-2</v>
      </c>
    </row>
    <row r="7" spans="1:17" s="12" customFormat="1" ht="12" customHeight="1" x14ac:dyDescent="0.2">
      <c r="A7" s="26" t="s">
        <v>6</v>
      </c>
      <c r="B7" s="13">
        <v>3180</v>
      </c>
      <c r="C7" s="13">
        <v>2995</v>
      </c>
      <c r="D7" s="13">
        <v>3291</v>
      </c>
      <c r="E7" s="32">
        <f t="shared" si="0"/>
        <v>9.8831385642737857E-2</v>
      </c>
      <c r="F7" s="27">
        <v>45</v>
      </c>
      <c r="G7" s="27">
        <v>42</v>
      </c>
      <c r="H7" s="27">
        <v>50</v>
      </c>
      <c r="I7" s="14">
        <f t="shared" si="1"/>
        <v>0.19047619047619047</v>
      </c>
      <c r="J7" s="27">
        <v>153</v>
      </c>
      <c r="K7" s="27">
        <v>128</v>
      </c>
      <c r="L7" s="27">
        <v>181</v>
      </c>
      <c r="M7" s="32">
        <f t="shared" si="2"/>
        <v>0.4140625</v>
      </c>
      <c r="N7" s="13">
        <v>3988</v>
      </c>
      <c r="O7" s="13">
        <v>3618</v>
      </c>
      <c r="P7" s="13">
        <v>3951</v>
      </c>
      <c r="Q7" s="14">
        <f t="shared" si="3"/>
        <v>9.2039800995024956E-2</v>
      </c>
    </row>
    <row r="8" spans="1:17" s="12" customFormat="1" ht="12" customHeight="1" x14ac:dyDescent="0.2">
      <c r="A8" s="26" t="s">
        <v>7</v>
      </c>
      <c r="B8" s="27">
        <v>412</v>
      </c>
      <c r="C8" s="27">
        <v>377</v>
      </c>
      <c r="D8" s="27">
        <v>394</v>
      </c>
      <c r="E8" s="32">
        <f t="shared" si="0"/>
        <v>4.5092838196286511E-2</v>
      </c>
      <c r="F8" s="27">
        <v>8</v>
      </c>
      <c r="G8" s="27">
        <v>11</v>
      </c>
      <c r="H8" s="27">
        <v>7</v>
      </c>
      <c r="I8" s="14">
        <f t="shared" si="1"/>
        <v>-0.36363636363636365</v>
      </c>
      <c r="J8" s="27">
        <v>48</v>
      </c>
      <c r="K8" s="27">
        <v>51</v>
      </c>
      <c r="L8" s="27">
        <v>47</v>
      </c>
      <c r="M8" s="32">
        <f t="shared" si="2"/>
        <v>-7.8431372549019662E-2</v>
      </c>
      <c r="N8" s="27">
        <v>488</v>
      </c>
      <c r="O8" s="27">
        <v>433</v>
      </c>
      <c r="P8" s="27">
        <v>472</v>
      </c>
      <c r="Q8" s="14">
        <f t="shared" si="3"/>
        <v>9.0069284064665078E-2</v>
      </c>
    </row>
    <row r="9" spans="1:17" s="12" customFormat="1" ht="12" customHeight="1" x14ac:dyDescent="0.2">
      <c r="A9" s="26" t="s">
        <v>75</v>
      </c>
      <c r="B9" s="27">
        <v>527</v>
      </c>
      <c r="C9" s="27">
        <v>517</v>
      </c>
      <c r="D9" s="27">
        <v>565</v>
      </c>
      <c r="E9" s="32">
        <f t="shared" si="0"/>
        <v>9.2843326885880151E-2</v>
      </c>
      <c r="F9" s="27">
        <v>14</v>
      </c>
      <c r="G9" s="27">
        <v>14</v>
      </c>
      <c r="H9" s="27">
        <v>24</v>
      </c>
      <c r="I9" s="14">
        <f t="shared" si="1"/>
        <v>0.71428571428571419</v>
      </c>
      <c r="J9" s="27">
        <v>66</v>
      </c>
      <c r="K9" s="27">
        <v>42</v>
      </c>
      <c r="L9" s="27">
        <v>72</v>
      </c>
      <c r="M9" s="32">
        <f t="shared" si="2"/>
        <v>0.71428571428571419</v>
      </c>
      <c r="N9" s="27">
        <v>628</v>
      </c>
      <c r="O9" s="27">
        <v>611</v>
      </c>
      <c r="P9" s="27">
        <v>660</v>
      </c>
      <c r="Q9" s="14">
        <f t="shared" si="3"/>
        <v>8.0196399345335623E-2</v>
      </c>
    </row>
    <row r="10" spans="1:17" s="12" customFormat="1" ht="12" customHeight="1" x14ac:dyDescent="0.2">
      <c r="A10" s="26" t="s">
        <v>8</v>
      </c>
      <c r="B10" s="13">
        <v>1624</v>
      </c>
      <c r="C10" s="13">
        <v>1652</v>
      </c>
      <c r="D10" s="13">
        <v>1602</v>
      </c>
      <c r="E10" s="32">
        <f t="shared" si="0"/>
        <v>-3.0266343825665842E-2</v>
      </c>
      <c r="F10" s="27">
        <v>40</v>
      </c>
      <c r="G10" s="27">
        <v>34</v>
      </c>
      <c r="H10" s="27">
        <v>36</v>
      </c>
      <c r="I10" s="14">
        <f t="shared" si="1"/>
        <v>5.8823529411764719E-2</v>
      </c>
      <c r="J10" s="27">
        <v>79</v>
      </c>
      <c r="K10" s="27">
        <v>93</v>
      </c>
      <c r="L10" s="27">
        <v>83</v>
      </c>
      <c r="M10" s="32">
        <f t="shared" si="2"/>
        <v>-0.10752688172043012</v>
      </c>
      <c r="N10" s="13">
        <v>1952</v>
      </c>
      <c r="O10" s="13">
        <v>1931</v>
      </c>
      <c r="P10" s="13">
        <v>1856</v>
      </c>
      <c r="Q10" s="14">
        <f t="shared" si="3"/>
        <v>-3.8839979285344328E-2</v>
      </c>
    </row>
    <row r="11" spans="1:17" s="12" customFormat="1" ht="12" customHeight="1" x14ac:dyDescent="0.2">
      <c r="A11" s="26" t="s">
        <v>9</v>
      </c>
      <c r="B11" s="27">
        <v>444</v>
      </c>
      <c r="C11" s="27">
        <v>441</v>
      </c>
      <c r="D11" s="27">
        <v>458</v>
      </c>
      <c r="E11" s="32">
        <f t="shared" si="0"/>
        <v>3.8548752834467015E-2</v>
      </c>
      <c r="F11" s="27">
        <v>17</v>
      </c>
      <c r="G11" s="27">
        <v>19</v>
      </c>
      <c r="H11" s="27">
        <v>12</v>
      </c>
      <c r="I11" s="14">
        <f t="shared" si="1"/>
        <v>-0.36842105263157898</v>
      </c>
      <c r="J11" s="27">
        <v>71</v>
      </c>
      <c r="K11" s="27">
        <v>53</v>
      </c>
      <c r="L11" s="27">
        <v>76</v>
      </c>
      <c r="M11" s="32">
        <f t="shared" si="2"/>
        <v>0.4339622641509433</v>
      </c>
      <c r="N11" s="27">
        <v>545</v>
      </c>
      <c r="O11" s="27">
        <v>500</v>
      </c>
      <c r="P11" s="27">
        <v>532</v>
      </c>
      <c r="Q11" s="14">
        <f t="shared" si="3"/>
        <v>6.4000000000000057E-2</v>
      </c>
    </row>
    <row r="12" spans="1:17" s="12" customFormat="1" ht="12" customHeight="1" x14ac:dyDescent="0.2">
      <c r="A12" s="26" t="s">
        <v>3</v>
      </c>
      <c r="B12" s="13">
        <v>2154</v>
      </c>
      <c r="C12" s="13">
        <v>2035</v>
      </c>
      <c r="D12" s="13">
        <v>2149</v>
      </c>
      <c r="E12" s="32">
        <f t="shared" si="0"/>
        <v>5.6019656019655972E-2</v>
      </c>
      <c r="F12" s="27">
        <v>44</v>
      </c>
      <c r="G12" s="27">
        <v>45</v>
      </c>
      <c r="H12" s="27">
        <v>43</v>
      </c>
      <c r="I12" s="14">
        <f t="shared" si="1"/>
        <v>-4.4444444444444398E-2</v>
      </c>
      <c r="J12" s="27">
        <v>214</v>
      </c>
      <c r="K12" s="27">
        <v>167</v>
      </c>
      <c r="L12" s="27">
        <v>184</v>
      </c>
      <c r="M12" s="32">
        <f t="shared" si="2"/>
        <v>0.10179640718562877</v>
      </c>
      <c r="N12" s="13">
        <v>2449</v>
      </c>
      <c r="O12" s="13">
        <v>2289</v>
      </c>
      <c r="P12" s="13">
        <v>2401</v>
      </c>
      <c r="Q12" s="14">
        <f t="shared" si="3"/>
        <v>4.8929663608562768E-2</v>
      </c>
    </row>
    <row r="13" spans="1:17" s="12" customFormat="1" ht="12" customHeight="1" x14ac:dyDescent="0.2">
      <c r="A13" s="26" t="s">
        <v>10</v>
      </c>
      <c r="B13" s="27">
        <v>433</v>
      </c>
      <c r="C13" s="27">
        <v>420</v>
      </c>
      <c r="D13" s="27">
        <v>440</v>
      </c>
      <c r="E13" s="32">
        <f t="shared" si="0"/>
        <v>4.7619047619047672E-2</v>
      </c>
      <c r="F13" s="27">
        <v>19</v>
      </c>
      <c r="G13" s="27">
        <v>12</v>
      </c>
      <c r="H13" s="27">
        <v>15</v>
      </c>
      <c r="I13" s="14">
        <f t="shared" si="1"/>
        <v>0.25</v>
      </c>
      <c r="J13" s="27">
        <v>58</v>
      </c>
      <c r="K13" s="27">
        <v>55</v>
      </c>
      <c r="L13" s="27">
        <v>50</v>
      </c>
      <c r="M13" s="32">
        <f t="shared" si="2"/>
        <v>-9.0909090909090939E-2</v>
      </c>
      <c r="N13" s="27">
        <v>509</v>
      </c>
      <c r="O13" s="27">
        <v>497</v>
      </c>
      <c r="P13" s="27">
        <v>527</v>
      </c>
      <c r="Q13" s="14">
        <f t="shared" si="3"/>
        <v>6.0362173038229328E-2</v>
      </c>
    </row>
    <row r="14" spans="1:17" s="12" customFormat="1" ht="12" customHeight="1" x14ac:dyDescent="0.2">
      <c r="A14" s="26" t="s">
        <v>11</v>
      </c>
      <c r="B14" s="13">
        <v>1822</v>
      </c>
      <c r="C14" s="13">
        <v>1626</v>
      </c>
      <c r="D14" s="13">
        <v>1802</v>
      </c>
      <c r="E14" s="32">
        <f t="shared" si="0"/>
        <v>0.1082410824108242</v>
      </c>
      <c r="F14" s="27">
        <v>45</v>
      </c>
      <c r="G14" s="27">
        <v>43</v>
      </c>
      <c r="H14" s="27">
        <v>38</v>
      </c>
      <c r="I14" s="14">
        <f t="shared" si="1"/>
        <v>-0.11627906976744184</v>
      </c>
      <c r="J14" s="27">
        <v>123</v>
      </c>
      <c r="K14" s="27">
        <v>112</v>
      </c>
      <c r="L14" s="27">
        <v>151</v>
      </c>
      <c r="M14" s="32">
        <f t="shared" si="2"/>
        <v>0.34821428571428581</v>
      </c>
      <c r="N14" s="13">
        <v>2132</v>
      </c>
      <c r="O14" s="13">
        <v>1908</v>
      </c>
      <c r="P14" s="13">
        <v>2117</v>
      </c>
      <c r="Q14" s="14">
        <f t="shared" si="3"/>
        <v>0.10953878406708606</v>
      </c>
    </row>
    <row r="15" spans="1:17" s="12" customFormat="1" ht="12" customHeight="1" x14ac:dyDescent="0.2">
      <c r="A15" s="26" t="s">
        <v>1</v>
      </c>
      <c r="B15" s="13">
        <v>8232</v>
      </c>
      <c r="C15" s="13">
        <v>6835</v>
      </c>
      <c r="D15" s="13">
        <v>7248</v>
      </c>
      <c r="E15" s="32">
        <f t="shared" si="0"/>
        <v>6.0424286759326984E-2</v>
      </c>
      <c r="F15" s="27">
        <v>76</v>
      </c>
      <c r="G15" s="27">
        <v>75</v>
      </c>
      <c r="H15" s="27">
        <v>60</v>
      </c>
      <c r="I15" s="14">
        <f t="shared" si="1"/>
        <v>-0.19999999999999996</v>
      </c>
      <c r="J15" s="27">
        <v>337</v>
      </c>
      <c r="K15" s="27">
        <v>282</v>
      </c>
      <c r="L15" s="27">
        <v>298</v>
      </c>
      <c r="M15" s="32">
        <f t="shared" si="2"/>
        <v>5.6737588652482351E-2</v>
      </c>
      <c r="N15" s="13">
        <v>9820</v>
      </c>
      <c r="O15" s="13">
        <v>7936</v>
      </c>
      <c r="P15" s="13">
        <v>8460</v>
      </c>
      <c r="Q15" s="14">
        <f t="shared" si="3"/>
        <v>6.6028225806451513E-2</v>
      </c>
    </row>
    <row r="16" spans="1:17" s="12" customFormat="1" ht="12" customHeight="1" x14ac:dyDescent="0.2">
      <c r="A16" s="26" t="s">
        <v>12</v>
      </c>
      <c r="B16" s="27">
        <v>303</v>
      </c>
      <c r="C16" s="27">
        <v>284</v>
      </c>
      <c r="D16" s="27">
        <v>331</v>
      </c>
      <c r="E16" s="32">
        <f t="shared" si="0"/>
        <v>0.16549295774647876</v>
      </c>
      <c r="F16" s="27">
        <v>17</v>
      </c>
      <c r="G16" s="27">
        <v>13</v>
      </c>
      <c r="H16" s="27">
        <v>19</v>
      </c>
      <c r="I16" s="14">
        <f t="shared" si="1"/>
        <v>0.46153846153846145</v>
      </c>
      <c r="J16" s="27">
        <v>52</v>
      </c>
      <c r="K16" s="27">
        <v>59</v>
      </c>
      <c r="L16" s="27">
        <v>41</v>
      </c>
      <c r="M16" s="32">
        <f t="shared" si="2"/>
        <v>-0.30508474576271183</v>
      </c>
      <c r="N16" s="27">
        <v>365</v>
      </c>
      <c r="O16" s="27">
        <v>314</v>
      </c>
      <c r="P16" s="27">
        <v>389</v>
      </c>
      <c r="Q16" s="14">
        <f t="shared" si="3"/>
        <v>0.23885350318471343</v>
      </c>
    </row>
    <row r="17" spans="1:17" s="12" customFormat="1" ht="12" customHeight="1" x14ac:dyDescent="0.2">
      <c r="A17" s="26" t="s">
        <v>2</v>
      </c>
      <c r="B17" s="13">
        <v>6245</v>
      </c>
      <c r="C17" s="13">
        <v>5719</v>
      </c>
      <c r="D17" s="13">
        <v>6107</v>
      </c>
      <c r="E17" s="32">
        <f t="shared" si="0"/>
        <v>6.7844028676341983E-2</v>
      </c>
      <c r="F17" s="27">
        <v>79</v>
      </c>
      <c r="G17" s="27">
        <v>54</v>
      </c>
      <c r="H17" s="27">
        <v>61</v>
      </c>
      <c r="I17" s="14">
        <f t="shared" si="1"/>
        <v>0.12962962962962954</v>
      </c>
      <c r="J17" s="27">
        <v>205</v>
      </c>
      <c r="K17" s="27">
        <v>221</v>
      </c>
      <c r="L17" s="27">
        <v>216</v>
      </c>
      <c r="M17" s="32">
        <f t="shared" si="2"/>
        <v>-2.2624434389140302E-2</v>
      </c>
      <c r="N17" s="13">
        <v>7738</v>
      </c>
      <c r="O17" s="13">
        <v>6726</v>
      </c>
      <c r="P17" s="13">
        <v>7261</v>
      </c>
      <c r="Q17" s="14">
        <f t="shared" si="3"/>
        <v>7.9542075527802458E-2</v>
      </c>
    </row>
    <row r="18" spans="1:17" s="12" customFormat="1" ht="12" customHeight="1" x14ac:dyDescent="0.2">
      <c r="A18" s="26" t="s">
        <v>13</v>
      </c>
      <c r="B18" s="13">
        <v>1612</v>
      </c>
      <c r="C18" s="13">
        <v>1459</v>
      </c>
      <c r="D18" s="13">
        <v>1592</v>
      </c>
      <c r="E18" s="32">
        <f t="shared" si="0"/>
        <v>9.1158327621658763E-2</v>
      </c>
      <c r="F18" s="27">
        <v>41</v>
      </c>
      <c r="G18" s="27">
        <v>37</v>
      </c>
      <c r="H18" s="27">
        <v>45</v>
      </c>
      <c r="I18" s="14">
        <f t="shared" si="1"/>
        <v>0.21621621621621623</v>
      </c>
      <c r="J18" s="27">
        <v>211</v>
      </c>
      <c r="K18" s="27">
        <v>221</v>
      </c>
      <c r="L18" s="27">
        <v>216</v>
      </c>
      <c r="M18" s="32">
        <f t="shared" si="2"/>
        <v>-2.2624434389140302E-2</v>
      </c>
      <c r="N18" s="13">
        <v>1953</v>
      </c>
      <c r="O18" s="13">
        <v>1693</v>
      </c>
      <c r="P18" s="13">
        <v>1789</v>
      </c>
      <c r="Q18" s="14">
        <f t="shared" si="3"/>
        <v>5.6704075605434223E-2</v>
      </c>
    </row>
    <row r="19" spans="1:17" s="12" customFormat="1" ht="12" customHeight="1" x14ac:dyDescent="0.2">
      <c r="A19" s="26" t="s">
        <v>14</v>
      </c>
      <c r="B19" s="13">
        <v>2605</v>
      </c>
      <c r="C19" s="13">
        <v>2526</v>
      </c>
      <c r="D19" s="13">
        <v>2775</v>
      </c>
      <c r="E19" s="32">
        <f t="shared" si="0"/>
        <v>9.8574821852731587E-2</v>
      </c>
      <c r="F19" s="27">
        <v>32</v>
      </c>
      <c r="G19" s="27">
        <v>55</v>
      </c>
      <c r="H19" s="27">
        <v>59</v>
      </c>
      <c r="I19" s="14">
        <f t="shared" si="1"/>
        <v>7.2727272727272751E-2</v>
      </c>
      <c r="J19" s="27">
        <v>159</v>
      </c>
      <c r="K19" s="27">
        <v>200</v>
      </c>
      <c r="L19" s="27">
        <v>192</v>
      </c>
      <c r="M19" s="32">
        <f t="shared" si="2"/>
        <v>-4.0000000000000036E-2</v>
      </c>
      <c r="N19" s="13">
        <v>3183</v>
      </c>
      <c r="O19" s="13">
        <v>2987</v>
      </c>
      <c r="P19" s="13">
        <v>3332</v>
      </c>
      <c r="Q19" s="14">
        <f t="shared" si="3"/>
        <v>0.11550050217609642</v>
      </c>
    </row>
    <row r="20" spans="1:17" s="12" customFormat="1" ht="12" customHeight="1" x14ac:dyDescent="0.2">
      <c r="A20" s="26" t="s">
        <v>76</v>
      </c>
      <c r="B20" s="27">
        <v>859</v>
      </c>
      <c r="C20" s="27">
        <v>829</v>
      </c>
      <c r="D20" s="27">
        <v>843</v>
      </c>
      <c r="E20" s="32">
        <f t="shared" si="0"/>
        <v>1.6887816646562026E-2</v>
      </c>
      <c r="F20" s="27">
        <v>18</v>
      </c>
      <c r="G20" s="27">
        <v>18</v>
      </c>
      <c r="H20" s="27">
        <v>22</v>
      </c>
      <c r="I20" s="14">
        <f t="shared" si="1"/>
        <v>0.22222222222222232</v>
      </c>
      <c r="J20" s="27">
        <v>53</v>
      </c>
      <c r="K20" s="27">
        <v>64</v>
      </c>
      <c r="L20" s="27">
        <v>70</v>
      </c>
      <c r="M20" s="32">
        <f t="shared" si="2"/>
        <v>9.375E-2</v>
      </c>
      <c r="N20" s="13">
        <v>1038</v>
      </c>
      <c r="O20" s="13">
        <v>1007</v>
      </c>
      <c r="P20" s="13">
        <v>1002</v>
      </c>
      <c r="Q20" s="14">
        <f t="shared" si="3"/>
        <v>-4.9652432969214955E-3</v>
      </c>
    </row>
    <row r="21" spans="1:17" s="12" customFormat="1" ht="12" customHeight="1" x14ac:dyDescent="0.2">
      <c r="A21" s="26" t="s">
        <v>15</v>
      </c>
      <c r="B21" s="27">
        <v>654</v>
      </c>
      <c r="C21" s="27">
        <v>665</v>
      </c>
      <c r="D21" s="27">
        <v>665</v>
      </c>
      <c r="E21" s="32">
        <f t="shared" si="0"/>
        <v>0</v>
      </c>
      <c r="F21" s="27">
        <v>14</v>
      </c>
      <c r="G21" s="27">
        <v>22</v>
      </c>
      <c r="H21" s="27">
        <v>24</v>
      </c>
      <c r="I21" s="14">
        <f t="shared" si="1"/>
        <v>9.0909090909090828E-2</v>
      </c>
      <c r="J21" s="27">
        <v>46</v>
      </c>
      <c r="K21" s="27">
        <v>56</v>
      </c>
      <c r="L21" s="27">
        <v>60</v>
      </c>
      <c r="M21" s="32">
        <f t="shared" si="2"/>
        <v>7.1428571428571397E-2</v>
      </c>
      <c r="N21" s="27">
        <v>863</v>
      </c>
      <c r="O21" s="27">
        <v>808</v>
      </c>
      <c r="P21" s="27">
        <v>777</v>
      </c>
      <c r="Q21" s="14">
        <f t="shared" si="3"/>
        <v>-3.83663366336634E-2</v>
      </c>
    </row>
    <row r="22" spans="1:17" s="12" customFormat="1" ht="12" customHeight="1" x14ac:dyDescent="0.2">
      <c r="A22" s="26" t="s">
        <v>16</v>
      </c>
      <c r="B22" s="13">
        <v>1315</v>
      </c>
      <c r="C22" s="13">
        <v>1307</v>
      </c>
      <c r="D22" s="13">
        <v>1358</v>
      </c>
      <c r="E22" s="32">
        <f t="shared" si="0"/>
        <v>3.9020657995409325E-2</v>
      </c>
      <c r="F22" s="27">
        <v>38</v>
      </c>
      <c r="G22" s="27">
        <v>35</v>
      </c>
      <c r="H22" s="27">
        <v>26</v>
      </c>
      <c r="I22" s="14">
        <f t="shared" si="1"/>
        <v>-0.25714285714285712</v>
      </c>
      <c r="J22" s="27">
        <v>90</v>
      </c>
      <c r="K22" s="27">
        <v>87</v>
      </c>
      <c r="L22" s="27">
        <v>99</v>
      </c>
      <c r="M22" s="32">
        <f t="shared" si="2"/>
        <v>0.13793103448275867</v>
      </c>
      <c r="N22" s="13">
        <v>1604</v>
      </c>
      <c r="O22" s="13">
        <v>1534</v>
      </c>
      <c r="P22" s="13">
        <v>1606</v>
      </c>
      <c r="Q22" s="14">
        <f t="shared" si="3"/>
        <v>4.6936114732724965E-2</v>
      </c>
    </row>
    <row r="23" spans="1:17" s="12" customFormat="1" ht="12" customHeight="1" x14ac:dyDescent="0.2">
      <c r="A23" s="26" t="s">
        <v>355</v>
      </c>
      <c r="B23" s="27">
        <v>611</v>
      </c>
      <c r="C23" s="27">
        <v>613</v>
      </c>
      <c r="D23" s="27">
        <v>620</v>
      </c>
      <c r="E23" s="32">
        <f t="shared" si="0"/>
        <v>1.1419249592169667E-2</v>
      </c>
      <c r="F23" s="27">
        <v>21</v>
      </c>
      <c r="G23" s="27">
        <v>14</v>
      </c>
      <c r="H23" s="27">
        <v>18</v>
      </c>
      <c r="I23" s="14">
        <f t="shared" si="1"/>
        <v>0.28571428571428581</v>
      </c>
      <c r="J23" s="27">
        <v>106</v>
      </c>
      <c r="K23" s="27">
        <v>106</v>
      </c>
      <c r="L23" s="27">
        <v>95</v>
      </c>
      <c r="M23" s="32">
        <f t="shared" si="2"/>
        <v>-0.10377358490566035</v>
      </c>
      <c r="N23" s="27">
        <v>686</v>
      </c>
      <c r="O23" s="27">
        <v>683</v>
      </c>
      <c r="P23" s="27">
        <v>708</v>
      </c>
      <c r="Q23" s="14">
        <f t="shared" si="3"/>
        <v>3.6603221083455262E-2</v>
      </c>
    </row>
    <row r="24" spans="1:17" s="12" customFormat="1" ht="12" customHeight="1" x14ac:dyDescent="0.2">
      <c r="A24" s="26" t="s">
        <v>356</v>
      </c>
      <c r="B24" s="27">
        <v>936</v>
      </c>
      <c r="C24" s="27">
        <v>875</v>
      </c>
      <c r="D24" s="13">
        <v>1001</v>
      </c>
      <c r="E24" s="32">
        <f t="shared" si="0"/>
        <v>0.14399999999999991</v>
      </c>
      <c r="F24" s="27">
        <v>41</v>
      </c>
      <c r="G24" s="27">
        <v>13</v>
      </c>
      <c r="H24" s="27">
        <v>11</v>
      </c>
      <c r="I24" s="14">
        <f t="shared" si="1"/>
        <v>-0.15384615384615385</v>
      </c>
      <c r="J24" s="27">
        <v>109</v>
      </c>
      <c r="K24" s="27">
        <v>72</v>
      </c>
      <c r="L24" s="27">
        <v>97</v>
      </c>
      <c r="M24" s="32">
        <f t="shared" si="2"/>
        <v>0.34722222222222232</v>
      </c>
      <c r="N24" s="13">
        <v>1065</v>
      </c>
      <c r="O24" s="27">
        <v>985</v>
      </c>
      <c r="P24" s="13">
        <v>1124</v>
      </c>
      <c r="Q24" s="14">
        <f t="shared" si="3"/>
        <v>0.14111675126903545</v>
      </c>
    </row>
    <row r="25" spans="1:17" s="12" customFormat="1" ht="12" customHeight="1" thickBot="1" x14ac:dyDescent="0.25">
      <c r="A25" s="28" t="s">
        <v>0</v>
      </c>
      <c r="B25" s="23">
        <f t="shared" ref="B25" si="4">SUM(B5:B24)</f>
        <v>37251</v>
      </c>
      <c r="C25" s="16">
        <f t="shared" ref="C25:D25" si="5">SUM(C5:C24)</f>
        <v>34276</v>
      </c>
      <c r="D25" s="16">
        <f t="shared" si="5"/>
        <v>36595</v>
      </c>
      <c r="E25" s="33">
        <f>D25/C25-1</f>
        <v>6.7656669389660307E-2</v>
      </c>
      <c r="F25" s="16">
        <f>SUM(F5:F24)</f>
        <v>688</v>
      </c>
      <c r="G25" s="16">
        <f t="shared" ref="G25:H25" si="6">SUM(G5:G24)</f>
        <v>618</v>
      </c>
      <c r="H25" s="16">
        <f t="shared" si="6"/>
        <v>642</v>
      </c>
      <c r="I25" s="31">
        <f>H25/G25-1</f>
        <v>3.8834951456310662E-2</v>
      </c>
      <c r="J25" s="23">
        <f t="shared" ref="J25:L25" si="7">SUM(J5:J24)</f>
        <v>2383</v>
      </c>
      <c r="K25" s="16">
        <f t="shared" si="7"/>
        <v>2302</v>
      </c>
      <c r="L25" s="16">
        <f t="shared" si="7"/>
        <v>2500</v>
      </c>
      <c r="M25" s="33">
        <f>L25/K25-1</f>
        <v>8.6012163336229408E-2</v>
      </c>
      <c r="N25" s="16">
        <f t="shared" ref="N25:P25" si="8">SUM(N5:N24)</f>
        <v>44934</v>
      </c>
      <c r="O25" s="16">
        <f t="shared" si="8"/>
        <v>40114</v>
      </c>
      <c r="P25" s="16">
        <f t="shared" si="8"/>
        <v>42873</v>
      </c>
      <c r="Q25" s="31">
        <f>P25/O25-1</f>
        <v>6.8778979907264226E-2</v>
      </c>
    </row>
    <row r="26" spans="1:17" s="12" customFormat="1" ht="12" customHeight="1" x14ac:dyDescent="0.2"/>
    <row r="27" spans="1:17" s="12" customFormat="1" ht="12" customHeight="1" x14ac:dyDescent="0.2"/>
    <row r="28" spans="1:17" s="12" customFormat="1" ht="12" customHeight="1" x14ac:dyDescent="0.2"/>
    <row r="29" spans="1:17" s="12" customFormat="1" ht="12" customHeight="1" x14ac:dyDescent="0.2"/>
    <row r="30" spans="1:17" ht="12" customHeight="1" x14ac:dyDescent="0.25"/>
    <row r="31" spans="1:17" ht="12" customHeight="1" x14ac:dyDescent="0.25"/>
    <row r="32" spans="1:17" ht="12" customHeight="1" x14ac:dyDescent="0.25"/>
    <row r="33" s="9" customFormat="1" ht="12" customHeight="1" x14ac:dyDescent="0.25"/>
  </sheetData>
  <mergeCells count="5">
    <mergeCell ref="A3:A4"/>
    <mergeCell ref="B3:E3"/>
    <mergeCell ref="F3:I3"/>
    <mergeCell ref="J3:M3"/>
    <mergeCell ref="N3:Q3"/>
  </mergeCells>
  <pageMargins left="0.78740157480314965" right="0.78740157480314965" top="0.78740157480314965" bottom="0.78740157480314965" header="0" footer="0"/>
  <pageSetup paperSize="9" scale="88" fitToHeight="2" orientation="portrait" horizontalDpi="300" verticalDpi="300" r:id="rId1"/>
  <headerFooter scaleWithDoc="0" alignWithMargins="0"/>
  <ignoredErrors>
    <ignoredError sqref="B25:D25 F25:L25 N25:Q25" formulaRange="1"/>
    <ignoredError sqref="E25 M25" formula="1" formulaRange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5C389-FE3A-4FDC-92D7-09D29D808AF9}">
  <sheetPr>
    <tabColor theme="0" tint="-4.9989318521683403E-2"/>
  </sheetPr>
  <dimension ref="A1:R33"/>
  <sheetViews>
    <sheetView showGridLines="0" showRuler="0" zoomScale="120" zoomScaleNormal="120" zoomScaleSheetLayoutView="100" workbookViewId="0">
      <selection activeCell="O1" sqref="O1"/>
    </sheetView>
  </sheetViews>
  <sheetFormatPr defaultColWidth="7.88671875" defaultRowHeight="13.2" x14ac:dyDescent="0.25"/>
  <cols>
    <col min="1" max="1" width="15.6640625" style="9" customWidth="1"/>
    <col min="2" max="2" width="10" style="9" customWidth="1"/>
    <col min="3" max="18" width="7.6640625" style="9" customWidth="1"/>
    <col min="19" max="24" width="5.6640625" style="9" customWidth="1"/>
    <col min="25" max="16384" width="7.88671875" style="9"/>
  </cols>
  <sheetData>
    <row r="1" spans="1:18" ht="19.95" customHeight="1" x14ac:dyDescent="0.3">
      <c r="A1" s="1" t="s">
        <v>323</v>
      </c>
      <c r="C1" s="37"/>
      <c r="D1" s="37"/>
      <c r="E1" s="37"/>
      <c r="F1" s="37"/>
      <c r="G1" s="37"/>
      <c r="H1" s="38"/>
      <c r="I1" s="38"/>
      <c r="J1" s="38"/>
      <c r="K1" s="38"/>
    </row>
    <row r="2" spans="1:18" s="12" customFormat="1" ht="25.2" customHeight="1" thickBot="1" x14ac:dyDescent="0.25">
      <c r="B2" s="10"/>
      <c r="C2" s="11"/>
      <c r="D2" s="11"/>
      <c r="E2" s="11"/>
      <c r="F2" s="11"/>
      <c r="G2" s="11"/>
    </row>
    <row r="3" spans="1:18" s="12" customFormat="1" ht="13.95" customHeight="1" x14ac:dyDescent="0.2">
      <c r="A3" s="209" t="s">
        <v>236</v>
      </c>
      <c r="B3" s="223"/>
      <c r="C3" s="211" t="s">
        <v>237</v>
      </c>
      <c r="D3" s="212"/>
      <c r="E3" s="212"/>
      <c r="F3" s="213"/>
      <c r="G3" s="212" t="s">
        <v>56</v>
      </c>
      <c r="H3" s="212"/>
      <c r="I3" s="212"/>
      <c r="J3" s="212"/>
      <c r="K3" s="211" t="s">
        <v>57</v>
      </c>
      <c r="L3" s="212"/>
      <c r="M3" s="212"/>
      <c r="N3" s="213"/>
      <c r="O3" s="212" t="s">
        <v>0</v>
      </c>
      <c r="P3" s="212"/>
      <c r="Q3" s="212"/>
      <c r="R3" s="213"/>
    </row>
    <row r="4" spans="1:18" s="12" customFormat="1" ht="24.9" customHeight="1" x14ac:dyDescent="0.2">
      <c r="A4" s="224"/>
      <c r="B4" s="225"/>
      <c r="C4" s="65">
        <v>2019</v>
      </c>
      <c r="D4" s="66">
        <v>2022</v>
      </c>
      <c r="E4" s="66">
        <v>2023</v>
      </c>
      <c r="F4" s="67" t="s">
        <v>338</v>
      </c>
      <c r="G4" s="66">
        <v>2019</v>
      </c>
      <c r="H4" s="66">
        <v>2022</v>
      </c>
      <c r="I4" s="66">
        <v>2023</v>
      </c>
      <c r="J4" s="66" t="s">
        <v>338</v>
      </c>
      <c r="K4" s="65">
        <v>2019</v>
      </c>
      <c r="L4" s="66">
        <v>2022</v>
      </c>
      <c r="M4" s="66">
        <v>2023</v>
      </c>
      <c r="N4" s="67" t="s">
        <v>338</v>
      </c>
      <c r="O4" s="66">
        <v>2019</v>
      </c>
      <c r="P4" s="66">
        <v>2022</v>
      </c>
      <c r="Q4" s="66">
        <v>2023</v>
      </c>
      <c r="R4" s="67" t="s">
        <v>338</v>
      </c>
    </row>
    <row r="5" spans="1:18" s="12" customFormat="1" ht="12" customHeight="1" thickBot="1" x14ac:dyDescent="0.25">
      <c r="A5" s="221" t="s">
        <v>238</v>
      </c>
      <c r="B5" s="126" t="s">
        <v>239</v>
      </c>
      <c r="C5" s="68">
        <v>3999</v>
      </c>
      <c r="D5" s="69">
        <v>3342</v>
      </c>
      <c r="E5" s="69">
        <v>3421</v>
      </c>
      <c r="F5" s="127">
        <f>E5/D5-1</f>
        <v>2.3638539796529079E-2</v>
      </c>
      <c r="G5" s="69">
        <v>26869</v>
      </c>
      <c r="H5" s="69">
        <v>23300</v>
      </c>
      <c r="I5" s="69">
        <v>24957</v>
      </c>
      <c r="J5" s="128">
        <f>I5/H5-1</f>
        <v>7.1115879828326234E-2</v>
      </c>
      <c r="K5" s="69">
        <v>6460</v>
      </c>
      <c r="L5" s="69">
        <v>6244</v>
      </c>
      <c r="M5" s="69">
        <v>6510</v>
      </c>
      <c r="N5" s="127">
        <f>M5/L5-1</f>
        <v>4.2600896860986559E-2</v>
      </c>
      <c r="O5" s="69">
        <f>C5+G5+K5</f>
        <v>37328</v>
      </c>
      <c r="P5" s="69">
        <f t="shared" ref="P5:Q8" si="0">D5+H5+L5</f>
        <v>32886</v>
      </c>
      <c r="Q5" s="69">
        <f t="shared" si="0"/>
        <v>34888</v>
      </c>
      <c r="R5" s="128">
        <f>Q5/P5-1</f>
        <v>6.0876968922946029E-2</v>
      </c>
    </row>
    <row r="6" spans="1:18" s="12" customFormat="1" ht="12" customHeight="1" thickTop="1" thickBot="1" x14ac:dyDescent="0.25">
      <c r="A6" s="219"/>
      <c r="B6" s="44" t="s">
        <v>240</v>
      </c>
      <c r="C6" s="13">
        <v>822</v>
      </c>
      <c r="D6" s="13">
        <v>671</v>
      </c>
      <c r="E6" s="13">
        <v>753</v>
      </c>
      <c r="F6" s="45">
        <f t="shared" ref="F6:F23" si="1">E6/D6-1</f>
        <v>0.12220566318926984</v>
      </c>
      <c r="G6" s="13">
        <v>5528</v>
      </c>
      <c r="H6" s="13">
        <v>4691</v>
      </c>
      <c r="I6" s="13">
        <v>5178</v>
      </c>
      <c r="J6" s="46">
        <f t="shared" ref="J6:J23" si="2">I6/H6-1</f>
        <v>0.10381581752291624</v>
      </c>
      <c r="K6" s="13">
        <v>1376</v>
      </c>
      <c r="L6" s="13">
        <v>1182</v>
      </c>
      <c r="M6" s="13">
        <v>1231</v>
      </c>
      <c r="N6" s="45">
        <f t="shared" ref="N6:N23" si="3">M6/L6-1</f>
        <v>4.1455160744500841E-2</v>
      </c>
      <c r="O6" s="148">
        <f t="shared" ref="O6:O8" si="4">C6+G6+K6</f>
        <v>7726</v>
      </c>
      <c r="P6" s="153">
        <f t="shared" si="0"/>
        <v>6544</v>
      </c>
      <c r="Q6" s="153">
        <f t="shared" si="0"/>
        <v>7162</v>
      </c>
      <c r="R6" s="46">
        <f t="shared" ref="R6:R23" si="5">Q6/P6-1</f>
        <v>9.4437652811735884E-2</v>
      </c>
    </row>
    <row r="7" spans="1:18" s="12" customFormat="1" ht="12" customHeight="1" thickTop="1" thickBot="1" x14ac:dyDescent="0.25">
      <c r="A7" s="219"/>
      <c r="B7" s="44" t="s">
        <v>241</v>
      </c>
      <c r="C7" s="13">
        <v>35</v>
      </c>
      <c r="D7" s="13">
        <v>30</v>
      </c>
      <c r="E7" s="13">
        <v>40</v>
      </c>
      <c r="F7" s="45">
        <f t="shared" si="1"/>
        <v>0.33333333333333326</v>
      </c>
      <c r="G7" s="13">
        <v>322</v>
      </c>
      <c r="H7" s="13">
        <v>260</v>
      </c>
      <c r="I7" s="13">
        <v>256</v>
      </c>
      <c r="J7" s="46">
        <f t="shared" si="2"/>
        <v>-1.538461538461533E-2</v>
      </c>
      <c r="K7" s="13">
        <v>94</v>
      </c>
      <c r="L7" s="13">
        <v>73</v>
      </c>
      <c r="M7" s="13">
        <v>48</v>
      </c>
      <c r="N7" s="45">
        <f t="shared" si="3"/>
        <v>-0.34246575342465757</v>
      </c>
      <c r="O7" s="148">
        <f t="shared" si="4"/>
        <v>451</v>
      </c>
      <c r="P7" s="153">
        <f t="shared" si="0"/>
        <v>363</v>
      </c>
      <c r="Q7" s="153">
        <f t="shared" si="0"/>
        <v>344</v>
      </c>
      <c r="R7" s="46">
        <f t="shared" si="5"/>
        <v>-5.2341597796143224E-2</v>
      </c>
    </row>
    <row r="8" spans="1:18" s="12" customFormat="1" ht="12" customHeight="1" thickTop="1" x14ac:dyDescent="0.2">
      <c r="A8" s="219"/>
      <c r="B8" s="44" t="s">
        <v>242</v>
      </c>
      <c r="C8" s="13">
        <v>108</v>
      </c>
      <c r="D8" s="13">
        <v>94</v>
      </c>
      <c r="E8" s="13">
        <v>103</v>
      </c>
      <c r="F8" s="45">
        <f t="shared" si="1"/>
        <v>9.5744680851063801E-2</v>
      </c>
      <c r="G8" s="13">
        <v>39</v>
      </c>
      <c r="H8" s="13">
        <v>30</v>
      </c>
      <c r="I8" s="13">
        <v>38</v>
      </c>
      <c r="J8" s="46">
        <f t="shared" si="2"/>
        <v>0.26666666666666661</v>
      </c>
      <c r="K8" s="13">
        <v>13</v>
      </c>
      <c r="L8" s="13">
        <v>6</v>
      </c>
      <c r="M8" s="13">
        <v>6</v>
      </c>
      <c r="N8" s="45">
        <f t="shared" si="3"/>
        <v>0</v>
      </c>
      <c r="O8" s="13">
        <f t="shared" si="4"/>
        <v>160</v>
      </c>
      <c r="P8" s="13">
        <f t="shared" si="0"/>
        <v>130</v>
      </c>
      <c r="Q8" s="13">
        <f t="shared" si="0"/>
        <v>147</v>
      </c>
      <c r="R8" s="46">
        <f t="shared" si="5"/>
        <v>0.13076923076923075</v>
      </c>
    </row>
    <row r="9" spans="1:18" s="12" customFormat="1" ht="12" customHeight="1" x14ac:dyDescent="0.2">
      <c r="A9" s="222"/>
      <c r="B9" s="129" t="s">
        <v>211</v>
      </c>
      <c r="C9" s="64">
        <f>SUM(C5:C8)</f>
        <v>4964</v>
      </c>
      <c r="D9" s="63">
        <f t="shared" ref="D9:E9" si="6">SUM(D5:D8)</f>
        <v>4137</v>
      </c>
      <c r="E9" s="63">
        <f t="shared" si="6"/>
        <v>4317</v>
      </c>
      <c r="F9" s="133">
        <f t="shared" si="1"/>
        <v>4.3509789702683044E-2</v>
      </c>
      <c r="G9" s="63">
        <f>SUM(G5:G8)</f>
        <v>32758</v>
      </c>
      <c r="H9" s="63">
        <f t="shared" ref="H9:I9" si="7">SUM(H5:H8)</f>
        <v>28281</v>
      </c>
      <c r="I9" s="63">
        <f t="shared" si="7"/>
        <v>30429</v>
      </c>
      <c r="J9" s="57">
        <f t="shared" si="2"/>
        <v>7.5952052614829846E-2</v>
      </c>
      <c r="K9" s="64">
        <f>SUM(K5:K8)</f>
        <v>7943</v>
      </c>
      <c r="L9" s="63">
        <f t="shared" ref="L9:M9" si="8">SUM(L5:L8)</f>
        <v>7505</v>
      </c>
      <c r="M9" s="63">
        <f t="shared" si="8"/>
        <v>7795</v>
      </c>
      <c r="N9" s="133">
        <f t="shared" si="3"/>
        <v>3.8640906062624936E-2</v>
      </c>
      <c r="O9" s="63">
        <f>SUM(O5:O8)</f>
        <v>45665</v>
      </c>
      <c r="P9" s="63">
        <f t="shared" ref="P9:Q9" si="9">SUM(P5:P8)</f>
        <v>39923</v>
      </c>
      <c r="Q9" s="63">
        <f t="shared" si="9"/>
        <v>42541</v>
      </c>
      <c r="R9" s="57">
        <f t="shared" si="5"/>
        <v>6.5576234250932952E-2</v>
      </c>
    </row>
    <row r="10" spans="1:18" s="12" customFormat="1" ht="12" customHeight="1" x14ac:dyDescent="0.2">
      <c r="A10" s="219" t="s">
        <v>243</v>
      </c>
      <c r="B10" s="44" t="s">
        <v>239</v>
      </c>
      <c r="C10" s="88">
        <v>104</v>
      </c>
      <c r="D10" s="87">
        <v>69</v>
      </c>
      <c r="E10" s="87">
        <v>109</v>
      </c>
      <c r="F10" s="127">
        <f t="shared" si="1"/>
        <v>0.57971014492753614</v>
      </c>
      <c r="G10" s="87">
        <v>364</v>
      </c>
      <c r="H10" s="87">
        <v>359</v>
      </c>
      <c r="I10" s="87">
        <v>353</v>
      </c>
      <c r="J10" s="128">
        <f t="shared" si="2"/>
        <v>-1.6713091922005541E-2</v>
      </c>
      <c r="K10" s="156">
        <v>26</v>
      </c>
      <c r="L10" s="156">
        <v>27</v>
      </c>
      <c r="M10" s="156">
        <v>31</v>
      </c>
      <c r="N10" s="127">
        <f t="shared" si="3"/>
        <v>0.14814814814814814</v>
      </c>
      <c r="O10" s="87">
        <f>C10+G10+K10</f>
        <v>494</v>
      </c>
      <c r="P10" s="87">
        <f t="shared" ref="P10:Q13" si="10">D10+H10+L10</f>
        <v>455</v>
      </c>
      <c r="Q10" s="87">
        <f t="shared" si="10"/>
        <v>493</v>
      </c>
      <c r="R10" s="128">
        <f t="shared" si="5"/>
        <v>8.3516483516483442E-2</v>
      </c>
    </row>
    <row r="11" spans="1:18" s="12" customFormat="1" ht="12" customHeight="1" x14ac:dyDescent="0.2">
      <c r="A11" s="219"/>
      <c r="B11" s="44" t="s">
        <v>240</v>
      </c>
      <c r="C11" s="29">
        <v>50</v>
      </c>
      <c r="D11" s="27">
        <v>38</v>
      </c>
      <c r="E11" s="27">
        <v>38</v>
      </c>
      <c r="F11" s="45">
        <f t="shared" si="1"/>
        <v>0</v>
      </c>
      <c r="G11" s="27">
        <v>590</v>
      </c>
      <c r="H11" s="27">
        <v>476</v>
      </c>
      <c r="I11" s="27">
        <v>579</v>
      </c>
      <c r="J11" s="46">
        <f t="shared" si="2"/>
        <v>0.21638655462184864</v>
      </c>
      <c r="K11" s="155">
        <v>131</v>
      </c>
      <c r="L11" s="155">
        <v>113</v>
      </c>
      <c r="M11" s="155">
        <v>102</v>
      </c>
      <c r="N11" s="45">
        <f t="shared" si="3"/>
        <v>-9.7345132743362872E-2</v>
      </c>
      <c r="O11" s="27">
        <f t="shared" ref="O11:O13" si="11">C11+G11+K11</f>
        <v>771</v>
      </c>
      <c r="P11" s="27">
        <f t="shared" si="10"/>
        <v>627</v>
      </c>
      <c r="Q11" s="27">
        <f t="shared" si="10"/>
        <v>719</v>
      </c>
      <c r="R11" s="46">
        <f t="shared" si="5"/>
        <v>0.14673046251993616</v>
      </c>
    </row>
    <row r="12" spans="1:18" s="12" customFormat="1" ht="12" customHeight="1" x14ac:dyDescent="0.2">
      <c r="A12" s="219"/>
      <c r="B12" s="44" t="s">
        <v>241</v>
      </c>
      <c r="C12" s="29">
        <v>21</v>
      </c>
      <c r="D12" s="27">
        <v>20</v>
      </c>
      <c r="E12" s="27">
        <v>17</v>
      </c>
      <c r="F12" s="45">
        <f t="shared" si="1"/>
        <v>-0.15000000000000002</v>
      </c>
      <c r="G12" s="27">
        <v>314</v>
      </c>
      <c r="H12" s="27">
        <v>331</v>
      </c>
      <c r="I12" s="27">
        <v>298</v>
      </c>
      <c r="J12" s="46">
        <f t="shared" si="2"/>
        <v>-9.9697885196374569E-2</v>
      </c>
      <c r="K12" s="27">
        <v>75</v>
      </c>
      <c r="L12" s="27">
        <v>76</v>
      </c>
      <c r="M12" s="27">
        <v>63</v>
      </c>
      <c r="N12" s="45">
        <f t="shared" si="3"/>
        <v>-0.17105263157894735</v>
      </c>
      <c r="O12" s="27">
        <f t="shared" si="11"/>
        <v>410</v>
      </c>
      <c r="P12" s="27">
        <f t="shared" si="10"/>
        <v>427</v>
      </c>
      <c r="Q12" s="27">
        <f t="shared" si="10"/>
        <v>378</v>
      </c>
      <c r="R12" s="46">
        <f t="shared" si="5"/>
        <v>-0.11475409836065575</v>
      </c>
    </row>
    <row r="13" spans="1:18" s="12" customFormat="1" ht="12" customHeight="1" x14ac:dyDescent="0.2">
      <c r="A13" s="219"/>
      <c r="B13" s="44" t="s">
        <v>242</v>
      </c>
      <c r="C13" s="29">
        <v>3</v>
      </c>
      <c r="D13" s="27">
        <v>0</v>
      </c>
      <c r="E13" s="27">
        <v>1</v>
      </c>
      <c r="F13" s="45" t="s">
        <v>62</v>
      </c>
      <c r="G13" s="27">
        <v>1</v>
      </c>
      <c r="H13" s="27">
        <v>2</v>
      </c>
      <c r="I13" s="27">
        <v>1</v>
      </c>
      <c r="J13" s="46">
        <f t="shared" si="2"/>
        <v>-0.5</v>
      </c>
      <c r="K13" s="27">
        <v>0</v>
      </c>
      <c r="L13" s="27">
        <v>1</v>
      </c>
      <c r="M13" s="27">
        <v>0</v>
      </c>
      <c r="N13" s="45">
        <f t="shared" si="3"/>
        <v>-1</v>
      </c>
      <c r="O13" s="27">
        <f t="shared" si="11"/>
        <v>4</v>
      </c>
      <c r="P13" s="27">
        <f t="shared" si="10"/>
        <v>3</v>
      </c>
      <c r="Q13" s="27">
        <f t="shared" si="10"/>
        <v>2</v>
      </c>
      <c r="R13" s="46">
        <f t="shared" si="5"/>
        <v>-0.33333333333333337</v>
      </c>
    </row>
    <row r="14" spans="1:18" s="12" customFormat="1" ht="12" customHeight="1" x14ac:dyDescent="0.2">
      <c r="A14" s="219"/>
      <c r="B14" s="132" t="s">
        <v>211</v>
      </c>
      <c r="C14" s="122">
        <f>SUM(C10:C13)</f>
        <v>178</v>
      </c>
      <c r="D14" s="123">
        <f t="shared" ref="D14:E14" si="12">SUM(D10:D13)</f>
        <v>127</v>
      </c>
      <c r="E14" s="123">
        <f t="shared" si="12"/>
        <v>165</v>
      </c>
      <c r="F14" s="130">
        <f t="shared" si="1"/>
        <v>0.29921259842519676</v>
      </c>
      <c r="G14" s="123">
        <f>SUM(G10:G13)</f>
        <v>1269</v>
      </c>
      <c r="H14" s="123">
        <f t="shared" ref="H14:I14" si="13">SUM(H10:H13)</f>
        <v>1168</v>
      </c>
      <c r="I14" s="123">
        <f t="shared" si="13"/>
        <v>1231</v>
      </c>
      <c r="J14" s="131">
        <f t="shared" si="2"/>
        <v>5.3938356164383583E-2</v>
      </c>
      <c r="K14" s="122">
        <f>SUM(K10:K13)</f>
        <v>232</v>
      </c>
      <c r="L14" s="123">
        <f t="shared" ref="L14:M14" si="14">SUM(L10:L13)</f>
        <v>217</v>
      </c>
      <c r="M14" s="123">
        <f t="shared" si="14"/>
        <v>196</v>
      </c>
      <c r="N14" s="130">
        <f t="shared" si="3"/>
        <v>-9.6774193548387122E-2</v>
      </c>
      <c r="O14" s="123">
        <f>SUM(O10:O13)</f>
        <v>1679</v>
      </c>
      <c r="P14" s="123">
        <f t="shared" ref="P14:Q14" si="15">SUM(P10:P13)</f>
        <v>1512</v>
      </c>
      <c r="Q14" s="123">
        <f t="shared" si="15"/>
        <v>1592</v>
      </c>
      <c r="R14" s="131">
        <f t="shared" si="5"/>
        <v>5.2910052910053018E-2</v>
      </c>
    </row>
    <row r="15" spans="1:18" s="12" customFormat="1" ht="12" customHeight="1" thickBot="1" x14ac:dyDescent="0.25">
      <c r="A15" s="221" t="s">
        <v>92</v>
      </c>
      <c r="B15" s="221"/>
      <c r="C15" s="27">
        <v>73</v>
      </c>
      <c r="D15" s="27">
        <v>40</v>
      </c>
      <c r="E15" s="27">
        <v>32</v>
      </c>
      <c r="F15" s="45">
        <f t="shared" si="1"/>
        <v>-0.19999999999999996</v>
      </c>
      <c r="G15" s="13">
        <v>1399</v>
      </c>
      <c r="H15" s="13">
        <v>1034</v>
      </c>
      <c r="I15" s="13">
        <v>1011</v>
      </c>
      <c r="J15" s="46">
        <f t="shared" si="2"/>
        <v>-2.2243713733075432E-2</v>
      </c>
      <c r="K15" s="13">
        <v>1034</v>
      </c>
      <c r="L15" s="13">
        <v>825</v>
      </c>
      <c r="M15" s="13">
        <v>842</v>
      </c>
      <c r="N15" s="45">
        <f t="shared" si="3"/>
        <v>2.0606060606060517E-2</v>
      </c>
      <c r="O15" s="13">
        <f>C15+G15+K15</f>
        <v>2506</v>
      </c>
      <c r="P15" s="13">
        <f t="shared" ref="P15:Q22" si="16">D15+H15+L15</f>
        <v>1899</v>
      </c>
      <c r="Q15" s="13">
        <f t="shared" si="16"/>
        <v>1885</v>
      </c>
      <c r="R15" s="46">
        <f t="shared" si="5"/>
        <v>-7.3723012111637232E-3</v>
      </c>
    </row>
    <row r="16" spans="1:18" s="12" customFormat="1" ht="12" customHeight="1" thickTop="1" thickBot="1" x14ac:dyDescent="0.25">
      <c r="A16" s="219" t="s">
        <v>79</v>
      </c>
      <c r="B16" s="219"/>
      <c r="C16" s="27">
        <v>136</v>
      </c>
      <c r="D16" s="27">
        <v>150</v>
      </c>
      <c r="E16" s="27">
        <v>146</v>
      </c>
      <c r="F16" s="45">
        <f t="shared" si="1"/>
        <v>-2.6666666666666616E-2</v>
      </c>
      <c r="G16" s="13">
        <v>2694</v>
      </c>
      <c r="H16" s="13">
        <v>2930</v>
      </c>
      <c r="I16" s="13">
        <v>3450</v>
      </c>
      <c r="J16" s="46">
        <f t="shared" si="2"/>
        <v>0.1774744027303754</v>
      </c>
      <c r="K16" s="13">
        <v>1621</v>
      </c>
      <c r="L16" s="13">
        <v>1788</v>
      </c>
      <c r="M16" s="13">
        <v>1924</v>
      </c>
      <c r="N16" s="45">
        <f t="shared" si="3"/>
        <v>7.6062639821029121E-2</v>
      </c>
      <c r="O16" s="148">
        <f t="shared" ref="O16:O22" si="17">C16+G16+K16</f>
        <v>4451</v>
      </c>
      <c r="P16" s="153">
        <f t="shared" si="16"/>
        <v>4868</v>
      </c>
      <c r="Q16" s="153">
        <f t="shared" si="16"/>
        <v>5520</v>
      </c>
      <c r="R16" s="46">
        <f t="shared" si="5"/>
        <v>0.13393590797041899</v>
      </c>
    </row>
    <row r="17" spans="1:18" s="12" customFormat="1" ht="12" customHeight="1" thickTop="1" thickBot="1" x14ac:dyDescent="0.25">
      <c r="A17" s="219" t="s">
        <v>80</v>
      </c>
      <c r="B17" s="219"/>
      <c r="C17" s="27">
        <v>93</v>
      </c>
      <c r="D17" s="27">
        <v>84</v>
      </c>
      <c r="E17" s="27">
        <v>89</v>
      </c>
      <c r="F17" s="45">
        <f t="shared" si="1"/>
        <v>5.9523809523809534E-2</v>
      </c>
      <c r="G17" s="13">
        <v>1898</v>
      </c>
      <c r="H17" s="13">
        <v>1971</v>
      </c>
      <c r="I17" s="13">
        <v>2437</v>
      </c>
      <c r="J17" s="46">
        <f t="shared" si="2"/>
        <v>0.23642820903094885</v>
      </c>
      <c r="K17" s="13">
        <v>1096</v>
      </c>
      <c r="L17" s="13">
        <v>1232</v>
      </c>
      <c r="M17" s="13">
        <v>1396</v>
      </c>
      <c r="N17" s="45">
        <f t="shared" si="3"/>
        <v>0.13311688311688319</v>
      </c>
      <c r="O17" s="148">
        <f t="shared" si="17"/>
        <v>3087</v>
      </c>
      <c r="P17" s="153">
        <f t="shared" si="16"/>
        <v>3287</v>
      </c>
      <c r="Q17" s="153">
        <f t="shared" si="16"/>
        <v>3922</v>
      </c>
      <c r="R17" s="46">
        <f t="shared" si="5"/>
        <v>0.19318527532704599</v>
      </c>
    </row>
    <row r="18" spans="1:18" s="12" customFormat="1" ht="12" customHeight="1" thickTop="1" thickBot="1" x14ac:dyDescent="0.25">
      <c r="A18" s="219" t="s">
        <v>81</v>
      </c>
      <c r="B18" s="219"/>
      <c r="C18" s="27">
        <v>139</v>
      </c>
      <c r="D18" s="27">
        <v>155</v>
      </c>
      <c r="E18" s="27">
        <v>149</v>
      </c>
      <c r="F18" s="45">
        <f>E18/D18-1</f>
        <v>-3.8709677419354827E-2</v>
      </c>
      <c r="G18" s="13">
        <v>1612</v>
      </c>
      <c r="H18" s="13">
        <v>1986</v>
      </c>
      <c r="I18" s="13">
        <v>2132</v>
      </c>
      <c r="J18" s="46">
        <f>I18/H18-1</f>
        <v>7.3514602215508651E-2</v>
      </c>
      <c r="K18" s="13">
        <v>680</v>
      </c>
      <c r="L18" s="13">
        <v>933</v>
      </c>
      <c r="M18" s="13">
        <v>1048</v>
      </c>
      <c r="N18" s="45">
        <f>M18/L18-1</f>
        <v>0.12325830653804926</v>
      </c>
      <c r="O18" s="148">
        <f t="shared" si="17"/>
        <v>2431</v>
      </c>
      <c r="P18" s="153">
        <f t="shared" si="16"/>
        <v>3074</v>
      </c>
      <c r="Q18" s="153">
        <f t="shared" si="16"/>
        <v>3329</v>
      </c>
      <c r="R18" s="46">
        <f>Q18/P18-1</f>
        <v>8.2953806115809936E-2</v>
      </c>
    </row>
    <row r="19" spans="1:18" s="12" customFormat="1" ht="12" customHeight="1" thickTop="1" thickBot="1" x14ac:dyDescent="0.25">
      <c r="A19" s="219" t="s">
        <v>82</v>
      </c>
      <c r="B19" s="219"/>
      <c r="C19" s="27">
        <v>15</v>
      </c>
      <c r="D19" s="27">
        <v>24</v>
      </c>
      <c r="E19" s="27">
        <v>15</v>
      </c>
      <c r="F19" s="45">
        <f>E19/D19-1</f>
        <v>-0.375</v>
      </c>
      <c r="G19" s="13">
        <v>125</v>
      </c>
      <c r="H19" s="13">
        <v>132</v>
      </c>
      <c r="I19" s="13">
        <v>119</v>
      </c>
      <c r="J19" s="46">
        <f>I19/H19-1</f>
        <v>-9.8484848484848508E-2</v>
      </c>
      <c r="K19" s="13">
        <v>207</v>
      </c>
      <c r="L19" s="13">
        <v>155</v>
      </c>
      <c r="M19" s="13">
        <v>143</v>
      </c>
      <c r="N19" s="45">
        <f>M19/L19-1</f>
        <v>-7.7419354838709653E-2</v>
      </c>
      <c r="O19" s="148">
        <f t="shared" si="17"/>
        <v>347</v>
      </c>
      <c r="P19" s="153">
        <f t="shared" si="16"/>
        <v>311</v>
      </c>
      <c r="Q19" s="153">
        <f t="shared" si="16"/>
        <v>277</v>
      </c>
      <c r="R19" s="46">
        <f>Q19/P19-1</f>
        <v>-0.10932475884244375</v>
      </c>
    </row>
    <row r="20" spans="1:18" s="12" customFormat="1" ht="12" customHeight="1" thickTop="1" thickBot="1" x14ac:dyDescent="0.25">
      <c r="A20" s="219" t="s">
        <v>83</v>
      </c>
      <c r="B20" s="219"/>
      <c r="C20" s="27">
        <v>10</v>
      </c>
      <c r="D20" s="27">
        <v>9</v>
      </c>
      <c r="E20" s="27">
        <v>5</v>
      </c>
      <c r="F20" s="45">
        <f>E20/D20-1</f>
        <v>-0.44444444444444442</v>
      </c>
      <c r="G20" s="13">
        <v>23</v>
      </c>
      <c r="H20" s="13">
        <v>26</v>
      </c>
      <c r="I20" s="13">
        <v>21</v>
      </c>
      <c r="J20" s="46">
        <f>I20/H20-1</f>
        <v>-0.19230769230769229</v>
      </c>
      <c r="K20" s="13">
        <v>14</v>
      </c>
      <c r="L20" s="13">
        <v>10</v>
      </c>
      <c r="M20" s="13">
        <v>15</v>
      </c>
      <c r="N20" s="45">
        <f>M20/L20-1</f>
        <v>0.5</v>
      </c>
      <c r="O20" s="148">
        <f t="shared" si="17"/>
        <v>47</v>
      </c>
      <c r="P20" s="153">
        <f t="shared" si="16"/>
        <v>45</v>
      </c>
      <c r="Q20" s="153">
        <f t="shared" si="16"/>
        <v>41</v>
      </c>
      <c r="R20" s="46">
        <f>Q20/P20-1</f>
        <v>-8.8888888888888906E-2</v>
      </c>
    </row>
    <row r="21" spans="1:18" s="12" customFormat="1" ht="12" customHeight="1" thickTop="1" thickBot="1" x14ac:dyDescent="0.25">
      <c r="A21" s="219" t="s">
        <v>84</v>
      </c>
      <c r="B21" s="219"/>
      <c r="C21" s="27">
        <v>10</v>
      </c>
      <c r="D21" s="27">
        <v>6</v>
      </c>
      <c r="E21" s="27">
        <v>5</v>
      </c>
      <c r="F21" s="45">
        <f>E21/D21-1</f>
        <v>-0.16666666666666663</v>
      </c>
      <c r="G21" s="13">
        <v>113</v>
      </c>
      <c r="H21" s="13">
        <v>83</v>
      </c>
      <c r="I21" s="13">
        <v>109</v>
      </c>
      <c r="J21" s="46">
        <f>I21/H21-1</f>
        <v>0.31325301204819267</v>
      </c>
      <c r="K21" s="13">
        <v>93</v>
      </c>
      <c r="L21" s="13">
        <v>89</v>
      </c>
      <c r="M21" s="13">
        <v>81</v>
      </c>
      <c r="N21" s="45">
        <f>M21/L21-1</f>
        <v>-8.98876404494382E-2</v>
      </c>
      <c r="O21" s="148">
        <f t="shared" si="17"/>
        <v>216</v>
      </c>
      <c r="P21" s="153">
        <f t="shared" si="16"/>
        <v>178</v>
      </c>
      <c r="Q21" s="153">
        <f t="shared" si="16"/>
        <v>195</v>
      </c>
      <c r="R21" s="46">
        <f>Q21/P21-1</f>
        <v>9.550561797752799E-2</v>
      </c>
    </row>
    <row r="22" spans="1:18" s="12" customFormat="1" ht="12" customHeight="1" thickTop="1" x14ac:dyDescent="0.2">
      <c r="A22" s="219" t="s">
        <v>86</v>
      </c>
      <c r="B22" s="219"/>
      <c r="C22" s="27">
        <v>123</v>
      </c>
      <c r="D22" s="27">
        <v>113</v>
      </c>
      <c r="E22" s="27">
        <v>122</v>
      </c>
      <c r="F22" s="45">
        <f t="shared" si="1"/>
        <v>7.9646017699114946E-2</v>
      </c>
      <c r="G22" s="13">
        <v>193</v>
      </c>
      <c r="H22" s="13">
        <v>202</v>
      </c>
      <c r="I22" s="13">
        <v>245</v>
      </c>
      <c r="J22" s="46">
        <f t="shared" si="2"/>
        <v>0.21287128712871284</v>
      </c>
      <c r="K22" s="13">
        <v>27</v>
      </c>
      <c r="L22" s="13">
        <v>22</v>
      </c>
      <c r="M22" s="13">
        <v>31</v>
      </c>
      <c r="N22" s="45">
        <f t="shared" si="3"/>
        <v>0.40909090909090917</v>
      </c>
      <c r="O22" s="13">
        <f t="shared" si="17"/>
        <v>343</v>
      </c>
      <c r="P22" s="13">
        <f t="shared" si="16"/>
        <v>337</v>
      </c>
      <c r="Q22" s="13">
        <f t="shared" si="16"/>
        <v>398</v>
      </c>
      <c r="R22" s="46">
        <f t="shared" si="5"/>
        <v>0.18100890207715126</v>
      </c>
    </row>
    <row r="23" spans="1:18" s="12" customFormat="1" ht="12" customHeight="1" thickBot="1" x14ac:dyDescent="0.25">
      <c r="A23" s="220" t="s">
        <v>211</v>
      </c>
      <c r="B23" s="220"/>
      <c r="C23" s="23">
        <f>SUM(C15:C22)+C14+C9</f>
        <v>5741</v>
      </c>
      <c r="D23" s="16">
        <f t="shared" ref="D23:E23" si="18">SUM(D15:D22)+D14+D9</f>
        <v>4845</v>
      </c>
      <c r="E23" s="16">
        <f t="shared" si="18"/>
        <v>5045</v>
      </c>
      <c r="F23" s="47">
        <f t="shared" si="1"/>
        <v>4.1279669762641857E-2</v>
      </c>
      <c r="G23" s="16">
        <f>SUM(G15:G22)+G14+G9</f>
        <v>42084</v>
      </c>
      <c r="H23" s="16">
        <f t="shared" ref="H23:I23" si="19">SUM(H15:H22)+H14+H9</f>
        <v>37813</v>
      </c>
      <c r="I23" s="16">
        <f t="shared" si="19"/>
        <v>41184</v>
      </c>
      <c r="J23" s="48">
        <f t="shared" si="2"/>
        <v>8.91492343902891E-2</v>
      </c>
      <c r="K23" s="23">
        <f>SUM(K15:K22)+K14+K9</f>
        <v>12947</v>
      </c>
      <c r="L23" s="16">
        <f t="shared" ref="L23" si="20">SUM(L15:L22)+L14+L9</f>
        <v>12776</v>
      </c>
      <c r="M23" s="16">
        <f t="shared" ref="M23" si="21">SUM(M15:M22)+M14+M9</f>
        <v>13471</v>
      </c>
      <c r="N23" s="47">
        <f t="shared" si="3"/>
        <v>5.4398872886662453E-2</v>
      </c>
      <c r="O23" s="16">
        <f>SUM(O15:O22)+O14+O9</f>
        <v>60772</v>
      </c>
      <c r="P23" s="16">
        <f t="shared" ref="P23" si="22">SUM(P15:P22)+P14+P9</f>
        <v>55434</v>
      </c>
      <c r="Q23" s="16">
        <f t="shared" ref="Q23" si="23">SUM(Q15:Q22)+Q14+Q9</f>
        <v>59700</v>
      </c>
      <c r="R23" s="48">
        <f t="shared" si="5"/>
        <v>7.6956380560666782E-2</v>
      </c>
    </row>
    <row r="24" spans="1:18" s="12" customFormat="1" ht="12" customHeight="1" x14ac:dyDescent="0.2">
      <c r="A24" s="49" t="s">
        <v>85</v>
      </c>
    </row>
    <row r="25" spans="1:18" s="12" customFormat="1" ht="12" customHeight="1" x14ac:dyDescent="0.2"/>
    <row r="26" spans="1:18" s="12" customFormat="1" ht="12" customHeight="1" x14ac:dyDescent="0.2"/>
    <row r="27" spans="1:18" s="12" customFormat="1" ht="12" customHeight="1" x14ac:dyDescent="0.2"/>
    <row r="28" spans="1:18" s="12" customFormat="1" ht="12" customHeight="1" x14ac:dyDescent="0.2"/>
    <row r="29" spans="1:18" s="12" customFormat="1" ht="12" customHeight="1" x14ac:dyDescent="0.2"/>
    <row r="30" spans="1:18" ht="12" customHeight="1" x14ac:dyDescent="0.25"/>
    <row r="31" spans="1:18" ht="12" customHeight="1" x14ac:dyDescent="0.25"/>
    <row r="32" spans="1:18" ht="12" customHeight="1" x14ac:dyDescent="0.25"/>
    <row r="33" s="9" customFormat="1" ht="12" customHeight="1" x14ac:dyDescent="0.25"/>
  </sheetData>
  <mergeCells count="16">
    <mergeCell ref="O3:R3"/>
    <mergeCell ref="A21:B21"/>
    <mergeCell ref="A22:B22"/>
    <mergeCell ref="A23:B23"/>
    <mergeCell ref="A15:B15"/>
    <mergeCell ref="A16:B16"/>
    <mergeCell ref="A17:B17"/>
    <mergeCell ref="A18:B18"/>
    <mergeCell ref="A19:B19"/>
    <mergeCell ref="A20:B20"/>
    <mergeCell ref="A5:A9"/>
    <mergeCell ref="A10:A14"/>
    <mergeCell ref="A3:B4"/>
    <mergeCell ref="C3:F3"/>
    <mergeCell ref="G3:J3"/>
    <mergeCell ref="K3:N3"/>
  </mergeCells>
  <pageMargins left="0.78740157480314965" right="0.78740157480314965" top="0.78740157480314965" bottom="0.78740157480314965" header="0" footer="0"/>
  <pageSetup paperSize="9" scale="70" fitToHeight="2" orientation="portrait" horizontalDpi="300" verticalDpi="300" r:id="rId1"/>
  <headerFooter scaleWithDoc="0" alignWithMargins="0"/>
  <ignoredErrors>
    <ignoredError sqref="C9:E9 O9:R9" formulaRange="1"/>
    <ignoredError sqref="F14:N14 F23:R23" formula="1"/>
    <ignoredError sqref="F9:N9" formula="1" formulaRange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F5BE9-32CF-4BF6-A800-B9BE28D76636}">
  <dimension ref="A1:Y33"/>
  <sheetViews>
    <sheetView showGridLines="0" showRuler="0" zoomScale="120" zoomScaleNormal="120" zoomScaleSheetLayoutView="100" workbookViewId="0">
      <selection activeCell="N1" sqref="N1"/>
    </sheetView>
  </sheetViews>
  <sheetFormatPr defaultColWidth="7.88671875" defaultRowHeight="13.2" x14ac:dyDescent="0.25"/>
  <cols>
    <col min="1" max="1" width="19" style="9" customWidth="1"/>
    <col min="2" max="25" width="7.6640625" style="9" customWidth="1"/>
    <col min="26" max="16384" width="7.88671875" style="9"/>
  </cols>
  <sheetData>
    <row r="1" spans="1:25" ht="19.95" customHeight="1" x14ac:dyDescent="0.3">
      <c r="A1" s="1" t="s">
        <v>325</v>
      </c>
      <c r="B1" s="30"/>
      <c r="C1" s="30"/>
      <c r="D1" s="30"/>
      <c r="E1" s="30"/>
      <c r="F1" s="34"/>
      <c r="G1" s="34"/>
      <c r="H1" s="34"/>
      <c r="I1" s="34"/>
    </row>
    <row r="2" spans="1:25" s="12" customFormat="1" ht="25.2" customHeight="1" thickBot="1" x14ac:dyDescent="0.25">
      <c r="A2" s="10"/>
      <c r="B2" s="11"/>
      <c r="C2" s="11"/>
      <c r="D2" s="11"/>
      <c r="E2" s="11"/>
    </row>
    <row r="3" spans="1:25" s="12" customFormat="1" ht="13.95" customHeight="1" x14ac:dyDescent="0.2">
      <c r="A3" s="209" t="s">
        <v>244</v>
      </c>
      <c r="B3" s="211" t="s">
        <v>245</v>
      </c>
      <c r="C3" s="212"/>
      <c r="D3" s="213"/>
      <c r="E3" s="212" t="s">
        <v>246</v>
      </c>
      <c r="F3" s="212"/>
      <c r="G3" s="212"/>
      <c r="H3" s="211" t="s">
        <v>247</v>
      </c>
      <c r="I3" s="212"/>
      <c r="J3" s="213"/>
      <c r="K3" s="212" t="s">
        <v>302</v>
      </c>
      <c r="L3" s="212"/>
      <c r="M3" s="212"/>
      <c r="N3" s="211" t="s">
        <v>305</v>
      </c>
      <c r="O3" s="212"/>
      <c r="P3" s="213"/>
      <c r="Q3" s="212" t="s">
        <v>303</v>
      </c>
      <c r="R3" s="212"/>
      <c r="S3" s="212"/>
      <c r="T3" s="226" t="s">
        <v>70</v>
      </c>
      <c r="U3" s="212"/>
      <c r="V3" s="227"/>
      <c r="W3" s="212" t="s">
        <v>211</v>
      </c>
      <c r="X3" s="212"/>
      <c r="Y3" s="212"/>
    </row>
    <row r="4" spans="1:25" s="12" customFormat="1" ht="24.9" customHeight="1" x14ac:dyDescent="0.2">
      <c r="A4" s="210"/>
      <c r="B4" s="65">
        <v>2019</v>
      </c>
      <c r="C4" s="66">
        <v>2022</v>
      </c>
      <c r="D4" s="67">
        <v>2023</v>
      </c>
      <c r="E4" s="66">
        <v>2019</v>
      </c>
      <c r="F4" s="66">
        <v>2022</v>
      </c>
      <c r="G4" s="66">
        <v>2023</v>
      </c>
      <c r="H4" s="65">
        <v>2019</v>
      </c>
      <c r="I4" s="66">
        <v>2022</v>
      </c>
      <c r="J4" s="67">
        <v>2023</v>
      </c>
      <c r="K4" s="66">
        <v>2019</v>
      </c>
      <c r="L4" s="66">
        <v>2022</v>
      </c>
      <c r="M4" s="66">
        <v>2023</v>
      </c>
      <c r="N4" s="65">
        <v>2019</v>
      </c>
      <c r="O4" s="66">
        <v>2022</v>
      </c>
      <c r="P4" s="67">
        <v>2023</v>
      </c>
      <c r="Q4" s="66">
        <v>2019</v>
      </c>
      <c r="R4" s="66">
        <v>2022</v>
      </c>
      <c r="S4" s="66">
        <v>2023</v>
      </c>
      <c r="T4" s="135">
        <v>2019</v>
      </c>
      <c r="U4" s="66">
        <v>2022</v>
      </c>
      <c r="V4" s="136">
        <v>2023</v>
      </c>
      <c r="W4" s="66">
        <v>2019</v>
      </c>
      <c r="X4" s="66">
        <v>2022</v>
      </c>
      <c r="Y4" s="66">
        <v>2023</v>
      </c>
    </row>
    <row r="5" spans="1:25" s="12" customFormat="1" ht="14.25" customHeight="1" thickBot="1" x14ac:dyDescent="0.25">
      <c r="A5" s="26" t="s">
        <v>306</v>
      </c>
      <c r="B5" s="157">
        <v>7963</v>
      </c>
      <c r="C5" s="157">
        <v>6081</v>
      </c>
      <c r="D5" s="157">
        <v>5733</v>
      </c>
      <c r="E5" s="157">
        <v>7072</v>
      </c>
      <c r="F5" s="157">
        <v>7043</v>
      </c>
      <c r="G5" s="157">
        <v>8075</v>
      </c>
      <c r="H5" s="157">
        <v>9078</v>
      </c>
      <c r="I5" s="157">
        <v>6714</v>
      </c>
      <c r="J5" s="157">
        <v>6567</v>
      </c>
      <c r="K5" s="157">
        <v>9960</v>
      </c>
      <c r="L5" s="157">
        <v>7580</v>
      </c>
      <c r="M5" s="184">
        <v>7945</v>
      </c>
      <c r="N5" s="185">
        <v>7697</v>
      </c>
      <c r="O5" s="185">
        <v>7643</v>
      </c>
      <c r="P5" s="185">
        <v>8038</v>
      </c>
      <c r="Q5" s="185">
        <v>3408</v>
      </c>
      <c r="R5" s="185">
        <v>4619</v>
      </c>
      <c r="S5" s="185">
        <v>5927</v>
      </c>
      <c r="T5" s="185">
        <v>487</v>
      </c>
      <c r="U5" s="185">
        <v>243</v>
      </c>
      <c r="V5" s="185">
        <v>256</v>
      </c>
      <c r="W5" s="145">
        <f>T5+Q5+N5+K5+H5+E5+B5</f>
        <v>45665</v>
      </c>
      <c r="X5" s="145">
        <f t="shared" ref="X5:Y14" si="0">U5+R5+O5+L5+I5+F5+C5</f>
        <v>39923</v>
      </c>
      <c r="Y5" s="146">
        <f t="shared" si="0"/>
        <v>42541</v>
      </c>
    </row>
    <row r="6" spans="1:25" s="12" customFormat="1" ht="14.25" customHeight="1" thickTop="1" thickBot="1" x14ac:dyDescent="0.25">
      <c r="A6" s="26" t="s">
        <v>307</v>
      </c>
      <c r="B6" s="158">
        <v>325</v>
      </c>
      <c r="C6" s="158">
        <v>384</v>
      </c>
      <c r="D6" s="158">
        <v>401</v>
      </c>
      <c r="E6" s="158">
        <v>342</v>
      </c>
      <c r="F6" s="158">
        <v>325</v>
      </c>
      <c r="G6" s="158">
        <v>348</v>
      </c>
      <c r="H6" s="158">
        <v>423</v>
      </c>
      <c r="I6" s="158">
        <v>283</v>
      </c>
      <c r="J6" s="158">
        <v>294</v>
      </c>
      <c r="K6" s="158">
        <v>322</v>
      </c>
      <c r="L6" s="158">
        <v>261</v>
      </c>
      <c r="M6" s="186">
        <v>297</v>
      </c>
      <c r="N6" s="187">
        <v>169</v>
      </c>
      <c r="O6" s="187">
        <v>168</v>
      </c>
      <c r="P6" s="187">
        <v>131</v>
      </c>
      <c r="Q6" s="187">
        <v>74</v>
      </c>
      <c r="R6" s="187">
        <v>84</v>
      </c>
      <c r="S6" s="187">
        <v>107</v>
      </c>
      <c r="T6" s="187">
        <v>24</v>
      </c>
      <c r="U6" s="187">
        <v>7</v>
      </c>
      <c r="V6" s="187">
        <v>14</v>
      </c>
      <c r="W6" s="147">
        <f t="shared" ref="W6:W14" si="1">T6+Q6+N6+K6+H6+E6+B6</f>
        <v>1679</v>
      </c>
      <c r="X6" s="147">
        <f t="shared" si="0"/>
        <v>1512</v>
      </c>
      <c r="Y6" s="148">
        <f t="shared" si="0"/>
        <v>1592</v>
      </c>
    </row>
    <row r="7" spans="1:25" s="12" customFormat="1" ht="14.25" customHeight="1" thickTop="1" thickBot="1" x14ac:dyDescent="0.25">
      <c r="A7" s="26" t="s">
        <v>92</v>
      </c>
      <c r="B7" s="158">
        <v>464</v>
      </c>
      <c r="C7" s="158">
        <v>319</v>
      </c>
      <c r="D7" s="158">
        <v>269</v>
      </c>
      <c r="E7" s="158">
        <v>311</v>
      </c>
      <c r="F7" s="158">
        <v>256</v>
      </c>
      <c r="G7" s="158">
        <v>288</v>
      </c>
      <c r="H7" s="158">
        <v>669</v>
      </c>
      <c r="I7" s="158">
        <v>295</v>
      </c>
      <c r="J7" s="158">
        <v>199</v>
      </c>
      <c r="K7" s="158">
        <v>205</v>
      </c>
      <c r="L7" s="158">
        <v>251</v>
      </c>
      <c r="M7" s="186">
        <v>284</v>
      </c>
      <c r="N7" s="187">
        <v>281</v>
      </c>
      <c r="O7" s="187">
        <v>190</v>
      </c>
      <c r="P7" s="187">
        <v>178</v>
      </c>
      <c r="Q7" s="187">
        <v>559</v>
      </c>
      <c r="R7" s="187">
        <v>582</v>
      </c>
      <c r="S7" s="187">
        <v>662</v>
      </c>
      <c r="T7" s="187">
        <v>17</v>
      </c>
      <c r="U7" s="187">
        <v>6</v>
      </c>
      <c r="V7" s="187">
        <v>5</v>
      </c>
      <c r="W7" s="147">
        <f t="shared" si="1"/>
        <v>2506</v>
      </c>
      <c r="X7" s="147">
        <f t="shared" si="0"/>
        <v>1899</v>
      </c>
      <c r="Y7" s="148">
        <f t="shared" si="0"/>
        <v>1885</v>
      </c>
    </row>
    <row r="8" spans="1:25" s="12" customFormat="1" ht="14.25" customHeight="1" thickTop="1" thickBot="1" x14ac:dyDescent="0.25">
      <c r="A8" s="26" t="s">
        <v>248</v>
      </c>
      <c r="B8" s="158">
        <v>2057</v>
      </c>
      <c r="C8" s="158">
        <v>2155</v>
      </c>
      <c r="D8" s="158">
        <v>2307</v>
      </c>
      <c r="E8" s="158">
        <v>1211</v>
      </c>
      <c r="F8" s="158">
        <v>1288</v>
      </c>
      <c r="G8" s="158">
        <v>1548</v>
      </c>
      <c r="H8" s="158">
        <v>500</v>
      </c>
      <c r="I8" s="158">
        <v>714</v>
      </c>
      <c r="J8" s="158">
        <v>834</v>
      </c>
      <c r="K8" s="158">
        <v>229</v>
      </c>
      <c r="L8" s="158">
        <v>234</v>
      </c>
      <c r="M8" s="186">
        <v>269</v>
      </c>
      <c r="N8" s="187">
        <v>232</v>
      </c>
      <c r="O8" s="187">
        <v>196</v>
      </c>
      <c r="P8" s="187">
        <v>185</v>
      </c>
      <c r="Q8" s="187">
        <v>206</v>
      </c>
      <c r="R8" s="187">
        <v>269</v>
      </c>
      <c r="S8" s="187">
        <v>362</v>
      </c>
      <c r="T8" s="187">
        <v>16</v>
      </c>
      <c r="U8" s="187">
        <v>12</v>
      </c>
      <c r="V8" s="187">
        <v>15</v>
      </c>
      <c r="W8" s="147">
        <f t="shared" si="1"/>
        <v>4451</v>
      </c>
      <c r="X8" s="147">
        <f t="shared" si="0"/>
        <v>4868</v>
      </c>
      <c r="Y8" s="148">
        <f t="shared" si="0"/>
        <v>5520</v>
      </c>
    </row>
    <row r="9" spans="1:25" s="12" customFormat="1" ht="14.25" customHeight="1" thickTop="1" thickBot="1" x14ac:dyDescent="0.25">
      <c r="A9" s="26" t="s">
        <v>249</v>
      </c>
      <c r="B9" s="158">
        <v>1007</v>
      </c>
      <c r="C9" s="158">
        <v>1093</v>
      </c>
      <c r="D9" s="158">
        <v>1360</v>
      </c>
      <c r="E9" s="158">
        <v>405</v>
      </c>
      <c r="F9" s="158">
        <v>539</v>
      </c>
      <c r="G9" s="158">
        <v>691</v>
      </c>
      <c r="H9" s="158">
        <v>483</v>
      </c>
      <c r="I9" s="158">
        <v>347</v>
      </c>
      <c r="J9" s="158">
        <v>346</v>
      </c>
      <c r="K9" s="158">
        <v>472</v>
      </c>
      <c r="L9" s="158">
        <v>483</v>
      </c>
      <c r="M9" s="186">
        <v>531</v>
      </c>
      <c r="N9" s="187">
        <v>420</v>
      </c>
      <c r="O9" s="187">
        <v>457</v>
      </c>
      <c r="P9" s="187">
        <v>534</v>
      </c>
      <c r="Q9" s="187">
        <v>285</v>
      </c>
      <c r="R9" s="187">
        <v>361</v>
      </c>
      <c r="S9" s="187">
        <v>451</v>
      </c>
      <c r="T9" s="187">
        <v>15</v>
      </c>
      <c r="U9" s="187">
        <v>7</v>
      </c>
      <c r="V9" s="187">
        <v>9</v>
      </c>
      <c r="W9" s="147">
        <f t="shared" si="1"/>
        <v>3087</v>
      </c>
      <c r="X9" s="147">
        <f t="shared" si="0"/>
        <v>3287</v>
      </c>
      <c r="Y9" s="148">
        <f t="shared" si="0"/>
        <v>3922</v>
      </c>
    </row>
    <row r="10" spans="1:25" s="12" customFormat="1" ht="14.25" customHeight="1" thickTop="1" thickBot="1" x14ac:dyDescent="0.25">
      <c r="A10" s="26" t="s">
        <v>81</v>
      </c>
      <c r="B10" s="158">
        <v>207</v>
      </c>
      <c r="C10" s="158">
        <v>377</v>
      </c>
      <c r="D10" s="158">
        <v>450</v>
      </c>
      <c r="E10" s="158">
        <v>57</v>
      </c>
      <c r="F10" s="158">
        <v>50</v>
      </c>
      <c r="G10" s="158">
        <v>45</v>
      </c>
      <c r="H10" s="13">
        <v>11</v>
      </c>
      <c r="I10" s="13">
        <v>23</v>
      </c>
      <c r="J10" s="13">
        <v>26</v>
      </c>
      <c r="K10" s="13">
        <v>14</v>
      </c>
      <c r="L10" s="13">
        <v>3</v>
      </c>
      <c r="M10" s="53">
        <v>3</v>
      </c>
      <c r="N10" s="147">
        <v>3</v>
      </c>
      <c r="O10" s="147">
        <v>17</v>
      </c>
      <c r="P10" s="147">
        <v>9</v>
      </c>
      <c r="Q10" s="147">
        <v>5</v>
      </c>
      <c r="R10" s="147">
        <v>7</v>
      </c>
      <c r="S10" s="147">
        <v>4</v>
      </c>
      <c r="T10" s="187">
        <v>2134</v>
      </c>
      <c r="U10" s="187">
        <v>2597</v>
      </c>
      <c r="V10" s="187">
        <v>2792</v>
      </c>
      <c r="W10" s="147">
        <f t="shared" si="1"/>
        <v>2431</v>
      </c>
      <c r="X10" s="147">
        <f t="shared" si="0"/>
        <v>3074</v>
      </c>
      <c r="Y10" s="148">
        <f t="shared" si="0"/>
        <v>3329</v>
      </c>
    </row>
    <row r="11" spans="1:25" s="12" customFormat="1" ht="14.25" customHeight="1" thickTop="1" thickBot="1" x14ac:dyDescent="0.25">
      <c r="A11" s="26" t="s">
        <v>250</v>
      </c>
      <c r="B11" s="158">
        <v>55</v>
      </c>
      <c r="C11" s="158">
        <v>45</v>
      </c>
      <c r="D11" s="158">
        <v>49</v>
      </c>
      <c r="E11" s="158">
        <v>54</v>
      </c>
      <c r="F11" s="158">
        <v>34</v>
      </c>
      <c r="G11" s="158">
        <v>37</v>
      </c>
      <c r="H11" s="158">
        <v>144</v>
      </c>
      <c r="I11" s="158">
        <v>81</v>
      </c>
      <c r="J11" s="158">
        <v>48</v>
      </c>
      <c r="K11" s="158">
        <v>76</v>
      </c>
      <c r="L11" s="158">
        <v>89</v>
      </c>
      <c r="M11" s="186">
        <v>82</v>
      </c>
      <c r="N11" s="187">
        <v>18</v>
      </c>
      <c r="O11" s="187">
        <v>51</v>
      </c>
      <c r="P11" s="187">
        <v>42</v>
      </c>
      <c r="Q11" s="187">
        <v>0</v>
      </c>
      <c r="R11" s="187">
        <v>10</v>
      </c>
      <c r="S11" s="187">
        <v>18</v>
      </c>
      <c r="T11" s="187">
        <v>0</v>
      </c>
      <c r="U11" s="187">
        <v>1</v>
      </c>
      <c r="V11" s="187">
        <v>1</v>
      </c>
      <c r="W11" s="147">
        <f t="shared" si="1"/>
        <v>347</v>
      </c>
      <c r="X11" s="147">
        <f t="shared" si="0"/>
        <v>311</v>
      </c>
      <c r="Y11" s="148">
        <f t="shared" si="0"/>
        <v>277</v>
      </c>
    </row>
    <row r="12" spans="1:25" s="12" customFormat="1" ht="14.25" customHeight="1" thickTop="1" thickBot="1" x14ac:dyDescent="0.25">
      <c r="A12" s="26" t="s">
        <v>251</v>
      </c>
      <c r="B12" s="158">
        <v>22</v>
      </c>
      <c r="C12" s="158">
        <v>9</v>
      </c>
      <c r="D12" s="158">
        <v>11</v>
      </c>
      <c r="E12" s="158">
        <v>10</v>
      </c>
      <c r="F12" s="158">
        <v>23</v>
      </c>
      <c r="G12" s="158">
        <v>13</v>
      </c>
      <c r="H12" s="158">
        <v>8</v>
      </c>
      <c r="I12" s="158">
        <v>6</v>
      </c>
      <c r="J12" s="158">
        <v>11</v>
      </c>
      <c r="K12" s="158">
        <v>3</v>
      </c>
      <c r="L12" s="158">
        <v>5</v>
      </c>
      <c r="M12" s="186">
        <v>2</v>
      </c>
      <c r="N12" s="187">
        <v>2</v>
      </c>
      <c r="O12" s="187">
        <v>0</v>
      </c>
      <c r="P12" s="187">
        <v>2</v>
      </c>
      <c r="Q12" s="187">
        <v>1</v>
      </c>
      <c r="R12" s="187">
        <v>2</v>
      </c>
      <c r="S12" s="187">
        <v>1</v>
      </c>
      <c r="T12" s="187">
        <v>1</v>
      </c>
      <c r="U12" s="187">
        <v>0</v>
      </c>
      <c r="V12" s="187">
        <v>1</v>
      </c>
      <c r="W12" s="147">
        <f t="shared" si="1"/>
        <v>47</v>
      </c>
      <c r="X12" s="147">
        <f t="shared" si="0"/>
        <v>45</v>
      </c>
      <c r="Y12" s="148">
        <f t="shared" si="0"/>
        <v>41</v>
      </c>
    </row>
    <row r="13" spans="1:25" s="12" customFormat="1" ht="14.25" customHeight="1" thickTop="1" thickBot="1" x14ac:dyDescent="0.25">
      <c r="A13" s="26" t="s">
        <v>252</v>
      </c>
      <c r="B13" s="158">
        <v>55</v>
      </c>
      <c r="C13" s="158">
        <v>48</v>
      </c>
      <c r="D13" s="158">
        <v>68</v>
      </c>
      <c r="E13" s="158">
        <v>20</v>
      </c>
      <c r="F13" s="158">
        <v>10</v>
      </c>
      <c r="G13" s="158">
        <v>23</v>
      </c>
      <c r="H13" s="158">
        <v>20</v>
      </c>
      <c r="I13" s="158">
        <v>19</v>
      </c>
      <c r="J13" s="158">
        <v>15</v>
      </c>
      <c r="K13" s="158">
        <v>35</v>
      </c>
      <c r="L13" s="158">
        <v>17</v>
      </c>
      <c r="M13" s="186">
        <v>20</v>
      </c>
      <c r="N13" s="187">
        <v>22</v>
      </c>
      <c r="O13" s="187">
        <v>22</v>
      </c>
      <c r="P13" s="187">
        <v>15</v>
      </c>
      <c r="Q13" s="187">
        <v>60</v>
      </c>
      <c r="R13" s="187">
        <v>61</v>
      </c>
      <c r="S13" s="187">
        <v>53</v>
      </c>
      <c r="T13" s="187">
        <v>4</v>
      </c>
      <c r="U13" s="187">
        <v>1</v>
      </c>
      <c r="V13" s="187">
        <v>1</v>
      </c>
      <c r="W13" s="147">
        <f t="shared" si="1"/>
        <v>216</v>
      </c>
      <c r="X13" s="147">
        <f t="shared" si="0"/>
        <v>178</v>
      </c>
      <c r="Y13" s="148">
        <f t="shared" si="0"/>
        <v>195</v>
      </c>
    </row>
    <row r="14" spans="1:25" s="12" customFormat="1" ht="14.25" customHeight="1" thickTop="1" x14ac:dyDescent="0.2">
      <c r="A14" s="26" t="s">
        <v>253</v>
      </c>
      <c r="B14" s="158">
        <v>48</v>
      </c>
      <c r="C14" s="158">
        <v>28</v>
      </c>
      <c r="D14" s="158">
        <v>30</v>
      </c>
      <c r="E14" s="158">
        <v>8</v>
      </c>
      <c r="F14" s="158">
        <v>9</v>
      </c>
      <c r="G14" s="158">
        <v>6</v>
      </c>
      <c r="H14" s="158">
        <v>2</v>
      </c>
      <c r="I14" s="158">
        <v>4</v>
      </c>
      <c r="J14" s="158">
        <v>4</v>
      </c>
      <c r="K14" s="13">
        <v>3</v>
      </c>
      <c r="L14" s="13">
        <v>0</v>
      </c>
      <c r="M14" s="53">
        <v>4</v>
      </c>
      <c r="N14" s="149">
        <v>3</v>
      </c>
      <c r="O14" s="149">
        <v>4</v>
      </c>
      <c r="P14" s="149">
        <v>3</v>
      </c>
      <c r="Q14" s="149">
        <v>2</v>
      </c>
      <c r="R14" s="149">
        <v>4</v>
      </c>
      <c r="S14" s="149">
        <v>4</v>
      </c>
      <c r="T14" s="188">
        <v>277</v>
      </c>
      <c r="U14" s="188">
        <v>288</v>
      </c>
      <c r="V14" s="188">
        <v>347</v>
      </c>
      <c r="W14" s="149">
        <f t="shared" si="1"/>
        <v>343</v>
      </c>
      <c r="X14" s="149">
        <f t="shared" si="0"/>
        <v>337</v>
      </c>
      <c r="Y14" s="150">
        <f t="shared" si="0"/>
        <v>398</v>
      </c>
    </row>
    <row r="15" spans="1:25" s="52" customFormat="1" ht="14.25" customHeight="1" thickBot="1" x14ac:dyDescent="0.25">
      <c r="A15" s="28" t="s">
        <v>211</v>
      </c>
      <c r="B15" s="23">
        <f>SUM(B5:B14)</f>
        <v>12203</v>
      </c>
      <c r="C15" s="16">
        <f t="shared" ref="C15:Y15" si="2">SUM(C5:C14)</f>
        <v>10539</v>
      </c>
      <c r="D15" s="54">
        <f t="shared" si="2"/>
        <v>10678</v>
      </c>
      <c r="E15" s="16">
        <f t="shared" si="2"/>
        <v>9490</v>
      </c>
      <c r="F15" s="16">
        <f t="shared" si="2"/>
        <v>9577</v>
      </c>
      <c r="G15" s="16">
        <f t="shared" si="2"/>
        <v>11074</v>
      </c>
      <c r="H15" s="23">
        <f t="shared" si="2"/>
        <v>11338</v>
      </c>
      <c r="I15" s="16">
        <f t="shared" si="2"/>
        <v>8486</v>
      </c>
      <c r="J15" s="54">
        <f t="shared" si="2"/>
        <v>8344</v>
      </c>
      <c r="K15" s="16">
        <f t="shared" si="2"/>
        <v>11319</v>
      </c>
      <c r="L15" s="16">
        <f t="shared" si="2"/>
        <v>8923</v>
      </c>
      <c r="M15" s="16">
        <f t="shared" si="2"/>
        <v>9437</v>
      </c>
      <c r="N15" s="23">
        <f t="shared" si="2"/>
        <v>8847</v>
      </c>
      <c r="O15" s="16">
        <f t="shared" si="2"/>
        <v>8748</v>
      </c>
      <c r="P15" s="54">
        <f t="shared" si="2"/>
        <v>9137</v>
      </c>
      <c r="Q15" s="16">
        <f t="shared" si="2"/>
        <v>4600</v>
      </c>
      <c r="R15" s="16">
        <f t="shared" si="2"/>
        <v>5999</v>
      </c>
      <c r="S15" s="16">
        <f t="shared" si="2"/>
        <v>7589</v>
      </c>
      <c r="T15" s="55">
        <f t="shared" ref="T15:V15" si="3">SUM(T5:T14)</f>
        <v>2975</v>
      </c>
      <c r="U15" s="16">
        <f t="shared" si="3"/>
        <v>3162</v>
      </c>
      <c r="V15" s="56">
        <f t="shared" si="3"/>
        <v>3441</v>
      </c>
      <c r="W15" s="16">
        <f t="shared" si="2"/>
        <v>60772</v>
      </c>
      <c r="X15" s="16">
        <f t="shared" si="2"/>
        <v>55434</v>
      </c>
      <c r="Y15" s="16">
        <f t="shared" si="2"/>
        <v>59700</v>
      </c>
    </row>
    <row r="16" spans="1:25" s="12" customFormat="1" ht="12" customHeight="1" x14ac:dyDescent="0.2">
      <c r="A16" s="49" t="s">
        <v>85</v>
      </c>
    </row>
    <row r="17" spans="1:25" s="12" customFormat="1" ht="12" customHeight="1" x14ac:dyDescent="0.2"/>
    <row r="18" spans="1:25" s="12" customFormat="1" ht="12" customHeight="1" thickBot="1" x14ac:dyDescent="0.25"/>
    <row r="19" spans="1:25" s="12" customFormat="1" ht="12" customHeight="1" x14ac:dyDescent="0.2">
      <c r="A19" s="209" t="s">
        <v>244</v>
      </c>
      <c r="B19" s="211" t="s">
        <v>245</v>
      </c>
      <c r="C19" s="212"/>
      <c r="D19" s="213"/>
      <c r="E19" s="212" t="s">
        <v>246</v>
      </c>
      <c r="F19" s="212"/>
      <c r="G19" s="212"/>
      <c r="H19" s="211" t="s">
        <v>247</v>
      </c>
      <c r="I19" s="212"/>
      <c r="J19" s="213"/>
      <c r="K19" s="212" t="s">
        <v>302</v>
      </c>
      <c r="L19" s="212"/>
      <c r="M19" s="212"/>
      <c r="N19" s="226" t="s">
        <v>305</v>
      </c>
      <c r="O19" s="212"/>
      <c r="P19" s="227"/>
      <c r="Q19" s="212" t="s">
        <v>303</v>
      </c>
      <c r="R19" s="212"/>
      <c r="S19" s="212"/>
      <c r="T19" s="211" t="s">
        <v>70</v>
      </c>
      <c r="U19" s="212"/>
      <c r="V19" s="212"/>
      <c r="W19" s="211" t="s">
        <v>211</v>
      </c>
      <c r="X19" s="212"/>
      <c r="Y19" s="212"/>
    </row>
    <row r="20" spans="1:25" s="12" customFormat="1" ht="24.9" customHeight="1" x14ac:dyDescent="0.2">
      <c r="A20" s="210"/>
      <c r="B20" s="65" t="s">
        <v>324</v>
      </c>
      <c r="C20" s="66" t="s">
        <v>339</v>
      </c>
      <c r="D20" s="67" t="s">
        <v>338</v>
      </c>
      <c r="E20" s="66" t="s">
        <v>324</v>
      </c>
      <c r="F20" s="66" t="s">
        <v>339</v>
      </c>
      <c r="G20" s="66" t="s">
        <v>338</v>
      </c>
      <c r="H20" s="65" t="s">
        <v>324</v>
      </c>
      <c r="I20" s="66" t="s">
        <v>339</v>
      </c>
      <c r="J20" s="67" t="s">
        <v>338</v>
      </c>
      <c r="K20" s="66" t="s">
        <v>324</v>
      </c>
      <c r="L20" s="66" t="s">
        <v>339</v>
      </c>
      <c r="M20" s="66" t="s">
        <v>338</v>
      </c>
      <c r="N20" s="135" t="s">
        <v>324</v>
      </c>
      <c r="O20" s="66" t="s">
        <v>339</v>
      </c>
      <c r="P20" s="136" t="s">
        <v>338</v>
      </c>
      <c r="Q20" s="66" t="s">
        <v>324</v>
      </c>
      <c r="R20" s="66" t="s">
        <v>339</v>
      </c>
      <c r="S20" s="66" t="s">
        <v>338</v>
      </c>
      <c r="T20" s="65" t="s">
        <v>324</v>
      </c>
      <c r="U20" s="66" t="s">
        <v>339</v>
      </c>
      <c r="V20" s="66" t="s">
        <v>338</v>
      </c>
      <c r="W20" s="65" t="s">
        <v>324</v>
      </c>
      <c r="X20" s="66" t="s">
        <v>339</v>
      </c>
      <c r="Y20" s="66" t="s">
        <v>338</v>
      </c>
    </row>
    <row r="21" spans="1:25" s="12" customFormat="1" ht="12.75" customHeight="1" x14ac:dyDescent="0.2">
      <c r="A21" s="26" t="s">
        <v>306</v>
      </c>
      <c r="B21" s="137">
        <f>C5/B5-1</f>
        <v>-0.23634308677634053</v>
      </c>
      <c r="C21" s="82">
        <f>D5/B5-1</f>
        <v>-0.28004520909205077</v>
      </c>
      <c r="D21" s="81">
        <f>D5/C5-1</f>
        <v>-5.7227429699062693E-2</v>
      </c>
      <c r="E21" s="82">
        <f>F5/E5-1</f>
        <v>-4.1006787330316596E-3</v>
      </c>
      <c r="F21" s="82">
        <f>G5/E5-1</f>
        <v>0.14182692307692313</v>
      </c>
      <c r="G21" s="82">
        <f>G5/F5-1</f>
        <v>0.14652846798239394</v>
      </c>
      <c r="H21" s="137">
        <f>I5/H5-1</f>
        <v>-0.26040978189028419</v>
      </c>
      <c r="I21" s="82">
        <f>J5/H5-1</f>
        <v>-0.27660277594183746</v>
      </c>
      <c r="J21" s="81">
        <f>J5/I5-1</f>
        <v>-2.1894548704200156E-2</v>
      </c>
      <c r="K21" s="82">
        <f>L5/K5-1</f>
        <v>-0.23895582329317266</v>
      </c>
      <c r="L21" s="82">
        <f>M5/K5-1</f>
        <v>-0.20230923694779113</v>
      </c>
      <c r="M21" s="82">
        <f>M5/L5-1</f>
        <v>4.8153034300791653E-2</v>
      </c>
      <c r="N21" s="138">
        <f>O5/N5-1</f>
        <v>-7.0157204105495419E-3</v>
      </c>
      <c r="O21" s="82">
        <f>P5/N5-1</f>
        <v>4.430297518513715E-2</v>
      </c>
      <c r="P21" s="139">
        <f>P5/O5-1</f>
        <v>5.1681276985476865E-2</v>
      </c>
      <c r="Q21" s="82">
        <f>R5/Q5-1</f>
        <v>0.3553403755868545</v>
      </c>
      <c r="R21" s="82">
        <f>S5/Q5-1</f>
        <v>0.73914319248826299</v>
      </c>
      <c r="S21" s="82">
        <f>S5/R5-1</f>
        <v>0.28317817709460913</v>
      </c>
      <c r="T21" s="82">
        <f>U5/T5-1</f>
        <v>-0.50102669404517453</v>
      </c>
      <c r="U21" s="82">
        <f>V5/T5-1</f>
        <v>-0.47433264887063653</v>
      </c>
      <c r="V21" s="82">
        <f>V5/U5-1</f>
        <v>5.3497942386831365E-2</v>
      </c>
      <c r="W21" s="82">
        <f>X5/W5-1</f>
        <v>-0.1257418153947224</v>
      </c>
      <c r="X21" s="82">
        <f>Y5/W5-1</f>
        <v>-6.8411255885251321E-2</v>
      </c>
      <c r="Y21" s="82">
        <f>Y5/X5-1</f>
        <v>6.5576234250932952E-2</v>
      </c>
    </row>
    <row r="22" spans="1:25" s="12" customFormat="1" ht="12.75" customHeight="1" x14ac:dyDescent="0.2">
      <c r="A22" s="26" t="s">
        <v>307</v>
      </c>
      <c r="B22" s="83">
        <f t="shared" ref="B22:B31" si="4">C6/B6-1</f>
        <v>0.18153846153846165</v>
      </c>
      <c r="C22" s="15">
        <f t="shared" ref="C22:C31" si="5">D6/B6-1</f>
        <v>0.23384615384615381</v>
      </c>
      <c r="D22" s="22">
        <f t="shared" ref="D22:D31" si="6">D6/C6-1</f>
        <v>4.4270833333333259E-2</v>
      </c>
      <c r="E22" s="15">
        <f t="shared" ref="E22:E31" si="7">F6/E6-1</f>
        <v>-4.9707602339181256E-2</v>
      </c>
      <c r="F22" s="15">
        <f t="shared" ref="F22:F31" si="8">G6/E6-1</f>
        <v>1.7543859649122862E-2</v>
      </c>
      <c r="G22" s="15">
        <f t="shared" ref="G22:G31" si="9">G6/F6-1</f>
        <v>7.0769230769230695E-2</v>
      </c>
      <c r="H22" s="83">
        <f t="shared" ref="H22:H31" si="10">I6/H6-1</f>
        <v>-0.33096926713947994</v>
      </c>
      <c r="I22" s="15">
        <f t="shared" ref="I22:I31" si="11">J6/H6-1</f>
        <v>-0.30496453900709219</v>
      </c>
      <c r="J22" s="22">
        <f t="shared" ref="J22:J31" si="12">J6/I6-1</f>
        <v>3.8869257950530089E-2</v>
      </c>
      <c r="K22" s="15">
        <f t="shared" ref="K22:K31" si="13">L6/K6-1</f>
        <v>-0.18944099378881984</v>
      </c>
      <c r="L22" s="15">
        <f t="shared" ref="L22:L31" si="14">M6/K6-1</f>
        <v>-7.7639751552795011E-2</v>
      </c>
      <c r="M22" s="15">
        <f t="shared" ref="M22:M31" si="15">M6/L6-1</f>
        <v>0.13793103448275867</v>
      </c>
      <c r="N22" s="84">
        <f t="shared" ref="N22:N31" si="16">O6/N6-1</f>
        <v>-5.9171597633136397E-3</v>
      </c>
      <c r="O22" s="15">
        <f t="shared" ref="O22:O31" si="17">P6/N6-1</f>
        <v>-0.2248520710059172</v>
      </c>
      <c r="P22" s="85">
        <f t="shared" ref="P22:P31" si="18">P6/O6-1</f>
        <v>-0.22023809523809523</v>
      </c>
      <c r="Q22" s="15">
        <f t="shared" ref="Q22:Q31" si="19">R6/Q6-1</f>
        <v>0.13513513513513509</v>
      </c>
      <c r="R22" s="15">
        <f t="shared" ref="R22:R31" si="20">S6/Q6-1</f>
        <v>0.44594594594594605</v>
      </c>
      <c r="S22" s="15">
        <f t="shared" ref="S22:S31" si="21">S6/R6-1</f>
        <v>0.27380952380952372</v>
      </c>
      <c r="T22" s="15">
        <f t="shared" ref="T22:T26" si="22">U6/T6-1</f>
        <v>-0.70833333333333326</v>
      </c>
      <c r="U22" s="15">
        <f t="shared" ref="U22:U26" si="23">V6/T6-1</f>
        <v>-0.41666666666666663</v>
      </c>
      <c r="V22" s="15">
        <f t="shared" ref="V22:V27" si="24">V6/U6-1</f>
        <v>1</v>
      </c>
      <c r="W22" s="15">
        <f t="shared" ref="W22:W31" si="25">X6/W6-1</f>
        <v>-9.9463966646813562E-2</v>
      </c>
      <c r="X22" s="15">
        <f t="shared" ref="X22:X31" si="26">Y6/W6-1</f>
        <v>-5.1816557474687275E-2</v>
      </c>
      <c r="Y22" s="15">
        <f t="shared" ref="Y22:Y31" si="27">Y6/X6-1</f>
        <v>5.2910052910053018E-2</v>
      </c>
    </row>
    <row r="23" spans="1:25" s="12" customFormat="1" ht="12.75" customHeight="1" x14ac:dyDescent="0.2">
      <c r="A23" s="26" t="s">
        <v>92</v>
      </c>
      <c r="B23" s="83">
        <f t="shared" si="4"/>
        <v>-0.3125</v>
      </c>
      <c r="C23" s="15">
        <f t="shared" si="5"/>
        <v>-0.42025862068965514</v>
      </c>
      <c r="D23" s="22">
        <f t="shared" si="6"/>
        <v>-0.15673981191222575</v>
      </c>
      <c r="E23" s="15">
        <f t="shared" si="7"/>
        <v>-0.17684887459807075</v>
      </c>
      <c r="F23" s="15">
        <f t="shared" si="8"/>
        <v>-7.395498392282962E-2</v>
      </c>
      <c r="G23" s="15">
        <f t="shared" si="9"/>
        <v>0.125</v>
      </c>
      <c r="H23" s="83">
        <f t="shared" si="10"/>
        <v>-0.55904334828101643</v>
      </c>
      <c r="I23" s="15">
        <f t="shared" si="11"/>
        <v>-0.70254110612855003</v>
      </c>
      <c r="J23" s="22">
        <f t="shared" si="12"/>
        <v>-0.3254237288135593</v>
      </c>
      <c r="K23" s="15">
        <f t="shared" si="13"/>
        <v>0.224390243902439</v>
      </c>
      <c r="L23" s="15">
        <f t="shared" si="14"/>
        <v>0.38536585365853648</v>
      </c>
      <c r="M23" s="15">
        <f t="shared" si="15"/>
        <v>0.13147410358565748</v>
      </c>
      <c r="N23" s="84">
        <f t="shared" si="16"/>
        <v>-0.32384341637010672</v>
      </c>
      <c r="O23" s="15">
        <f t="shared" si="17"/>
        <v>-0.36654804270462638</v>
      </c>
      <c r="P23" s="85">
        <f t="shared" si="18"/>
        <v>-6.315789473684208E-2</v>
      </c>
      <c r="Q23" s="15">
        <f t="shared" si="19"/>
        <v>4.1144901610017826E-2</v>
      </c>
      <c r="R23" s="15">
        <f t="shared" si="20"/>
        <v>0.18425760286225401</v>
      </c>
      <c r="S23" s="15">
        <f t="shared" si="21"/>
        <v>0.13745704467353947</v>
      </c>
      <c r="T23" s="15">
        <f t="shared" si="22"/>
        <v>-0.64705882352941169</v>
      </c>
      <c r="U23" s="15">
        <f t="shared" si="23"/>
        <v>-0.70588235294117641</v>
      </c>
      <c r="V23" s="15">
        <f t="shared" si="24"/>
        <v>-0.16666666666666663</v>
      </c>
      <c r="W23" s="15">
        <f t="shared" si="25"/>
        <v>-0.24221867517956908</v>
      </c>
      <c r="X23" s="15">
        <f t="shared" si="26"/>
        <v>-0.24780526735833996</v>
      </c>
      <c r="Y23" s="15">
        <f t="shared" si="27"/>
        <v>-7.3723012111637232E-3</v>
      </c>
    </row>
    <row r="24" spans="1:25" s="12" customFormat="1" ht="12.75" customHeight="1" x14ac:dyDescent="0.2">
      <c r="A24" s="26" t="s">
        <v>248</v>
      </c>
      <c r="B24" s="83">
        <f t="shared" si="4"/>
        <v>4.7642197374817785E-2</v>
      </c>
      <c r="C24" s="15">
        <f t="shared" si="5"/>
        <v>0.12153621779290225</v>
      </c>
      <c r="D24" s="22">
        <f t="shared" si="6"/>
        <v>7.0533642691415377E-2</v>
      </c>
      <c r="E24" s="15">
        <f t="shared" si="7"/>
        <v>6.3583815028901647E-2</v>
      </c>
      <c r="F24" s="15">
        <f t="shared" si="8"/>
        <v>0.2782824112303881</v>
      </c>
      <c r="G24" s="15">
        <f t="shared" si="9"/>
        <v>0.20186335403726718</v>
      </c>
      <c r="H24" s="83">
        <f t="shared" si="10"/>
        <v>0.42799999999999994</v>
      </c>
      <c r="I24" s="15">
        <f t="shared" si="11"/>
        <v>0.66799999999999993</v>
      </c>
      <c r="J24" s="22">
        <f t="shared" si="12"/>
        <v>0.16806722689075637</v>
      </c>
      <c r="K24" s="15">
        <f t="shared" si="13"/>
        <v>2.1834061135371119E-2</v>
      </c>
      <c r="L24" s="15">
        <f t="shared" si="14"/>
        <v>0.1746724890829694</v>
      </c>
      <c r="M24" s="15">
        <f t="shared" si="15"/>
        <v>0.14957264957264949</v>
      </c>
      <c r="N24" s="84">
        <f t="shared" si="16"/>
        <v>-0.15517241379310343</v>
      </c>
      <c r="O24" s="15">
        <f t="shared" si="17"/>
        <v>-0.20258620689655171</v>
      </c>
      <c r="P24" s="85">
        <f t="shared" si="18"/>
        <v>-5.6122448979591844E-2</v>
      </c>
      <c r="Q24" s="15">
        <f t="shared" si="19"/>
        <v>0.30582524271844669</v>
      </c>
      <c r="R24" s="15">
        <f t="shared" si="20"/>
        <v>0.75728155339805836</v>
      </c>
      <c r="S24" s="15">
        <f t="shared" si="21"/>
        <v>0.34572490706319692</v>
      </c>
      <c r="T24" s="15">
        <f t="shared" si="22"/>
        <v>-0.25</v>
      </c>
      <c r="U24" s="15">
        <f t="shared" si="23"/>
        <v>-6.25E-2</v>
      </c>
      <c r="V24" s="15">
        <f t="shared" si="24"/>
        <v>0.25</v>
      </c>
      <c r="W24" s="15">
        <f t="shared" si="25"/>
        <v>9.3686811952370164E-2</v>
      </c>
      <c r="X24" s="15">
        <f t="shared" si="26"/>
        <v>0.24017074814648387</v>
      </c>
      <c r="Y24" s="15">
        <f t="shared" si="27"/>
        <v>0.13393590797041899</v>
      </c>
    </row>
    <row r="25" spans="1:25" s="12" customFormat="1" ht="12.75" customHeight="1" x14ac:dyDescent="0.2">
      <c r="A25" s="26" t="s">
        <v>249</v>
      </c>
      <c r="B25" s="83">
        <f t="shared" si="4"/>
        <v>8.5402184707050743E-2</v>
      </c>
      <c r="C25" s="15">
        <f t="shared" si="5"/>
        <v>0.35054617676266142</v>
      </c>
      <c r="D25" s="22">
        <f t="shared" si="6"/>
        <v>0.24428179322964327</v>
      </c>
      <c r="E25" s="15">
        <f t="shared" si="7"/>
        <v>0.33086419753086416</v>
      </c>
      <c r="F25" s="15">
        <f t="shared" si="8"/>
        <v>0.70617283950617282</v>
      </c>
      <c r="G25" s="15">
        <f t="shared" si="9"/>
        <v>0.28200371057513918</v>
      </c>
      <c r="H25" s="83">
        <f t="shared" si="10"/>
        <v>-0.28157349896480333</v>
      </c>
      <c r="I25" s="15">
        <f t="shared" si="11"/>
        <v>-0.28364389233954457</v>
      </c>
      <c r="J25" s="22">
        <f t="shared" si="12"/>
        <v>-2.8818443804035088E-3</v>
      </c>
      <c r="K25" s="15">
        <f t="shared" si="13"/>
        <v>2.3305084745762761E-2</v>
      </c>
      <c r="L25" s="15">
        <f t="shared" si="14"/>
        <v>0.125</v>
      </c>
      <c r="M25" s="15">
        <f t="shared" si="15"/>
        <v>9.9378881987577605E-2</v>
      </c>
      <c r="N25" s="84">
        <f t="shared" si="16"/>
        <v>8.8095238095238004E-2</v>
      </c>
      <c r="O25" s="15">
        <f t="shared" si="17"/>
        <v>0.27142857142857135</v>
      </c>
      <c r="P25" s="85">
        <f t="shared" si="18"/>
        <v>0.16849015317286642</v>
      </c>
      <c r="Q25" s="15">
        <f t="shared" si="19"/>
        <v>0.26666666666666661</v>
      </c>
      <c r="R25" s="15">
        <f t="shared" si="20"/>
        <v>0.58245614035087723</v>
      </c>
      <c r="S25" s="15">
        <f t="shared" si="21"/>
        <v>0.24930747922437679</v>
      </c>
      <c r="T25" s="15">
        <f t="shared" si="22"/>
        <v>-0.53333333333333333</v>
      </c>
      <c r="U25" s="15">
        <f t="shared" si="23"/>
        <v>-0.4</v>
      </c>
      <c r="V25" s="15">
        <f t="shared" si="24"/>
        <v>0.28571428571428581</v>
      </c>
      <c r="W25" s="15">
        <f t="shared" si="25"/>
        <v>6.4787819889860598E-2</v>
      </c>
      <c r="X25" s="15">
        <f t="shared" si="26"/>
        <v>0.27048914804016855</v>
      </c>
      <c r="Y25" s="15">
        <f t="shared" si="27"/>
        <v>0.19318527532704599</v>
      </c>
    </row>
    <row r="26" spans="1:25" s="12" customFormat="1" ht="12.75" customHeight="1" x14ac:dyDescent="0.2">
      <c r="A26" s="26" t="s">
        <v>81</v>
      </c>
      <c r="B26" s="83">
        <f t="shared" si="4"/>
        <v>0.82125603864734309</v>
      </c>
      <c r="C26" s="15">
        <f t="shared" si="5"/>
        <v>1.1739130434782608</v>
      </c>
      <c r="D26" s="22">
        <f t="shared" si="6"/>
        <v>0.19363395225464197</v>
      </c>
      <c r="E26" s="15">
        <f t="shared" si="7"/>
        <v>-0.1228070175438597</v>
      </c>
      <c r="F26" s="15">
        <f t="shared" si="8"/>
        <v>-0.21052631578947367</v>
      </c>
      <c r="G26" s="15">
        <f t="shared" si="9"/>
        <v>-9.9999999999999978E-2</v>
      </c>
      <c r="H26" s="83">
        <f t="shared" si="10"/>
        <v>1.0909090909090908</v>
      </c>
      <c r="I26" s="15">
        <f t="shared" si="11"/>
        <v>1.3636363636363638</v>
      </c>
      <c r="J26" s="22">
        <f t="shared" si="12"/>
        <v>0.13043478260869557</v>
      </c>
      <c r="K26" s="15">
        <f t="shared" si="13"/>
        <v>-0.7857142857142857</v>
      </c>
      <c r="L26" s="15">
        <f t="shared" si="14"/>
        <v>-0.7857142857142857</v>
      </c>
      <c r="M26" s="15">
        <f t="shared" si="15"/>
        <v>0</v>
      </c>
      <c r="N26" s="84">
        <f t="shared" si="16"/>
        <v>4.666666666666667</v>
      </c>
      <c r="O26" s="15">
        <f t="shared" si="17"/>
        <v>2</v>
      </c>
      <c r="P26" s="85">
        <f t="shared" si="18"/>
        <v>-0.47058823529411764</v>
      </c>
      <c r="Q26" s="15">
        <f t="shared" si="19"/>
        <v>0.39999999999999991</v>
      </c>
      <c r="R26" s="15">
        <f t="shared" si="20"/>
        <v>-0.19999999999999996</v>
      </c>
      <c r="S26" s="15">
        <f t="shared" si="21"/>
        <v>-0.4285714285714286</v>
      </c>
      <c r="T26" s="15">
        <f t="shared" si="22"/>
        <v>0.21696344892221187</v>
      </c>
      <c r="U26" s="15">
        <f t="shared" si="23"/>
        <v>0.3083411433926897</v>
      </c>
      <c r="V26" s="15">
        <f t="shared" si="24"/>
        <v>7.5086638428956576E-2</v>
      </c>
      <c r="W26" s="15">
        <f t="shared" si="25"/>
        <v>0.26450020567667631</v>
      </c>
      <c r="X26" s="15">
        <f t="shared" si="26"/>
        <v>0.3693953105717811</v>
      </c>
      <c r="Y26" s="15">
        <f t="shared" si="27"/>
        <v>8.2953806115809936E-2</v>
      </c>
    </row>
    <row r="27" spans="1:25" s="12" customFormat="1" ht="12.75" customHeight="1" x14ac:dyDescent="0.2">
      <c r="A27" s="26" t="s">
        <v>250</v>
      </c>
      <c r="B27" s="83">
        <f t="shared" si="4"/>
        <v>-0.18181818181818177</v>
      </c>
      <c r="C27" s="15">
        <f t="shared" si="5"/>
        <v>-0.10909090909090913</v>
      </c>
      <c r="D27" s="22">
        <f t="shared" si="6"/>
        <v>8.8888888888888795E-2</v>
      </c>
      <c r="E27" s="15">
        <f t="shared" si="7"/>
        <v>-0.37037037037037035</v>
      </c>
      <c r="F27" s="15">
        <f t="shared" si="8"/>
        <v>-0.31481481481481477</v>
      </c>
      <c r="G27" s="15">
        <f t="shared" si="9"/>
        <v>8.8235294117646967E-2</v>
      </c>
      <c r="H27" s="83">
        <f t="shared" si="10"/>
        <v>-0.4375</v>
      </c>
      <c r="I27" s="15">
        <f t="shared" si="11"/>
        <v>-0.66666666666666674</v>
      </c>
      <c r="J27" s="22">
        <f t="shared" si="12"/>
        <v>-0.40740740740740744</v>
      </c>
      <c r="K27" s="15">
        <f t="shared" si="13"/>
        <v>0.17105263157894735</v>
      </c>
      <c r="L27" s="15">
        <f t="shared" si="14"/>
        <v>7.8947368421052655E-2</v>
      </c>
      <c r="M27" s="15">
        <f t="shared" si="15"/>
        <v>-7.8651685393258397E-2</v>
      </c>
      <c r="N27" s="84">
        <f t="shared" si="16"/>
        <v>1.8333333333333335</v>
      </c>
      <c r="O27" s="15">
        <f t="shared" si="17"/>
        <v>1.3333333333333335</v>
      </c>
      <c r="P27" s="85">
        <f t="shared" si="18"/>
        <v>-0.17647058823529416</v>
      </c>
      <c r="Q27" s="15" t="s">
        <v>62</v>
      </c>
      <c r="R27" s="15" t="s">
        <v>62</v>
      </c>
      <c r="S27" s="15">
        <f t="shared" ref="S27:S29" si="28">S11/R11-1</f>
        <v>0.8</v>
      </c>
      <c r="T27" s="15" t="s">
        <v>62</v>
      </c>
      <c r="U27" s="15" t="s">
        <v>62</v>
      </c>
      <c r="V27" s="15">
        <f t="shared" si="24"/>
        <v>0</v>
      </c>
      <c r="W27" s="15">
        <f t="shared" si="25"/>
        <v>-0.10374639769452454</v>
      </c>
      <c r="X27" s="15">
        <f t="shared" si="26"/>
        <v>-0.20172910662824206</v>
      </c>
      <c r="Y27" s="15">
        <f t="shared" si="27"/>
        <v>-0.10932475884244375</v>
      </c>
    </row>
    <row r="28" spans="1:25" s="12" customFormat="1" ht="12.75" customHeight="1" x14ac:dyDescent="0.2">
      <c r="A28" s="26" t="s">
        <v>251</v>
      </c>
      <c r="B28" s="83">
        <f t="shared" si="4"/>
        <v>-0.59090909090909083</v>
      </c>
      <c r="C28" s="15">
        <f t="shared" si="5"/>
        <v>-0.5</v>
      </c>
      <c r="D28" s="22">
        <f t="shared" si="6"/>
        <v>0.22222222222222232</v>
      </c>
      <c r="E28" s="15">
        <f t="shared" si="7"/>
        <v>1.2999999999999998</v>
      </c>
      <c r="F28" s="15">
        <f t="shared" si="8"/>
        <v>0.30000000000000004</v>
      </c>
      <c r="G28" s="15">
        <f t="shared" si="9"/>
        <v>-0.43478260869565222</v>
      </c>
      <c r="H28" s="83">
        <f t="shared" si="10"/>
        <v>-0.25</v>
      </c>
      <c r="I28" s="15">
        <f t="shared" si="11"/>
        <v>0.375</v>
      </c>
      <c r="J28" s="22">
        <f t="shared" si="12"/>
        <v>0.83333333333333326</v>
      </c>
      <c r="K28" s="15">
        <f t="shared" si="13"/>
        <v>0.66666666666666674</v>
      </c>
      <c r="L28" s="15">
        <f t="shared" si="14"/>
        <v>-0.33333333333333337</v>
      </c>
      <c r="M28" s="15">
        <f t="shared" si="15"/>
        <v>-0.6</v>
      </c>
      <c r="N28" s="84">
        <f t="shared" si="16"/>
        <v>-1</v>
      </c>
      <c r="O28" s="15">
        <f t="shared" si="17"/>
        <v>0</v>
      </c>
      <c r="P28" s="85" t="s">
        <v>62</v>
      </c>
      <c r="Q28" s="15">
        <f t="shared" si="19"/>
        <v>1</v>
      </c>
      <c r="R28" s="15">
        <f t="shared" ref="R28:R29" si="29">S12/Q12-1</f>
        <v>0</v>
      </c>
      <c r="S28" s="15">
        <f t="shared" si="28"/>
        <v>-0.5</v>
      </c>
      <c r="T28" s="15">
        <f t="shared" ref="T28:T29" si="30">U12/T12-1</f>
        <v>-1</v>
      </c>
      <c r="U28" s="15">
        <f t="shared" ref="U28:U29" si="31">V12/T12-1</f>
        <v>0</v>
      </c>
      <c r="V28" s="15" t="s">
        <v>62</v>
      </c>
      <c r="W28" s="15">
        <f t="shared" si="25"/>
        <v>-4.2553191489361653E-2</v>
      </c>
      <c r="X28" s="15">
        <f t="shared" si="26"/>
        <v>-0.12765957446808507</v>
      </c>
      <c r="Y28" s="15">
        <f t="shared" si="27"/>
        <v>-8.8888888888888906E-2</v>
      </c>
    </row>
    <row r="29" spans="1:25" s="12" customFormat="1" ht="12.75" customHeight="1" x14ac:dyDescent="0.2">
      <c r="A29" s="26" t="s">
        <v>252</v>
      </c>
      <c r="B29" s="83">
        <f t="shared" si="4"/>
        <v>-0.12727272727272732</v>
      </c>
      <c r="C29" s="15">
        <f t="shared" si="5"/>
        <v>0.23636363636363633</v>
      </c>
      <c r="D29" s="22">
        <f t="shared" si="6"/>
        <v>0.41666666666666674</v>
      </c>
      <c r="E29" s="15">
        <f t="shared" si="7"/>
        <v>-0.5</v>
      </c>
      <c r="F29" s="15">
        <f t="shared" si="8"/>
        <v>0.14999999999999991</v>
      </c>
      <c r="G29" s="15">
        <f t="shared" si="9"/>
        <v>1.2999999999999998</v>
      </c>
      <c r="H29" s="83">
        <f t="shared" si="10"/>
        <v>-5.0000000000000044E-2</v>
      </c>
      <c r="I29" s="15">
        <f t="shared" si="11"/>
        <v>-0.25</v>
      </c>
      <c r="J29" s="22">
        <f t="shared" si="12"/>
        <v>-0.21052631578947367</v>
      </c>
      <c r="K29" s="15">
        <f t="shared" si="13"/>
        <v>-0.51428571428571423</v>
      </c>
      <c r="L29" s="15">
        <f t="shared" si="14"/>
        <v>-0.4285714285714286</v>
      </c>
      <c r="M29" s="15">
        <f t="shared" si="15"/>
        <v>0.17647058823529416</v>
      </c>
      <c r="N29" s="84">
        <f t="shared" si="16"/>
        <v>0</v>
      </c>
      <c r="O29" s="15">
        <f t="shared" si="17"/>
        <v>-0.31818181818181823</v>
      </c>
      <c r="P29" s="85">
        <f t="shared" si="18"/>
        <v>-0.31818181818181823</v>
      </c>
      <c r="Q29" s="15">
        <f t="shared" ref="Q29" si="32">R13/Q13-1</f>
        <v>1.6666666666666607E-2</v>
      </c>
      <c r="R29" s="15">
        <f t="shared" si="29"/>
        <v>-0.1166666666666667</v>
      </c>
      <c r="S29" s="15">
        <f t="shared" si="28"/>
        <v>-0.13114754098360659</v>
      </c>
      <c r="T29" s="15">
        <f t="shared" si="30"/>
        <v>-0.75</v>
      </c>
      <c r="U29" s="15">
        <f t="shared" si="31"/>
        <v>-0.75</v>
      </c>
      <c r="V29" s="15">
        <f t="shared" ref="V29" si="33">V13/U13-1</f>
        <v>0</v>
      </c>
      <c r="W29" s="15">
        <f t="shared" si="25"/>
        <v>-0.17592592592592593</v>
      </c>
      <c r="X29" s="15">
        <f t="shared" si="26"/>
        <v>-9.722222222222221E-2</v>
      </c>
      <c r="Y29" s="15">
        <f t="shared" si="27"/>
        <v>9.550561797752799E-2</v>
      </c>
    </row>
    <row r="30" spans="1:25" ht="12.75" customHeight="1" x14ac:dyDescent="0.25">
      <c r="A30" s="26" t="s">
        <v>253</v>
      </c>
      <c r="B30" s="83">
        <f t="shared" si="4"/>
        <v>-0.41666666666666663</v>
      </c>
      <c r="C30" s="15">
        <f t="shared" si="5"/>
        <v>-0.375</v>
      </c>
      <c r="D30" s="22">
        <f t="shared" si="6"/>
        <v>7.1428571428571397E-2</v>
      </c>
      <c r="E30" s="15">
        <f t="shared" si="7"/>
        <v>0.125</v>
      </c>
      <c r="F30" s="15">
        <f t="shared" si="8"/>
        <v>-0.25</v>
      </c>
      <c r="G30" s="15">
        <f t="shared" si="9"/>
        <v>-0.33333333333333337</v>
      </c>
      <c r="H30" s="83">
        <f t="shared" si="10"/>
        <v>1</v>
      </c>
      <c r="I30" s="15">
        <f t="shared" si="11"/>
        <v>1</v>
      </c>
      <c r="J30" s="22">
        <f t="shared" si="12"/>
        <v>0</v>
      </c>
      <c r="K30" s="15">
        <f t="shared" si="13"/>
        <v>-1</v>
      </c>
      <c r="L30" s="15">
        <f t="shared" si="14"/>
        <v>0.33333333333333326</v>
      </c>
      <c r="M30" s="15" t="e">
        <f t="shared" si="15"/>
        <v>#DIV/0!</v>
      </c>
      <c r="N30" s="84">
        <f t="shared" si="16"/>
        <v>0.33333333333333326</v>
      </c>
      <c r="O30" s="15">
        <f t="shared" si="17"/>
        <v>0</v>
      </c>
      <c r="P30" s="85">
        <f t="shared" si="18"/>
        <v>-0.25</v>
      </c>
      <c r="Q30" s="15">
        <f t="shared" si="19"/>
        <v>1</v>
      </c>
      <c r="R30" s="15">
        <f t="shared" si="20"/>
        <v>1</v>
      </c>
      <c r="S30" s="15">
        <f t="shared" si="21"/>
        <v>0</v>
      </c>
      <c r="T30" s="15">
        <f t="shared" ref="T30:T31" si="34">U14/T14-1</f>
        <v>3.971119133573997E-2</v>
      </c>
      <c r="U30" s="15">
        <f t="shared" ref="U30:U31" si="35">V14/T14-1</f>
        <v>0.25270758122743686</v>
      </c>
      <c r="V30" s="15">
        <f t="shared" ref="V30:V31" si="36">V14/U14-1</f>
        <v>0.20486111111111116</v>
      </c>
      <c r="W30" s="15">
        <f t="shared" si="25"/>
        <v>-1.7492711370262426E-2</v>
      </c>
      <c r="X30" s="15">
        <f t="shared" si="26"/>
        <v>0.16034985422740533</v>
      </c>
      <c r="Y30" s="15">
        <f t="shared" si="27"/>
        <v>0.18100890207715126</v>
      </c>
    </row>
    <row r="31" spans="1:25" ht="12.75" customHeight="1" thickBot="1" x14ac:dyDescent="0.3">
      <c r="A31" s="28" t="s">
        <v>211</v>
      </c>
      <c r="B31" s="86">
        <f t="shared" si="4"/>
        <v>-0.13635991149717286</v>
      </c>
      <c r="C31" s="17">
        <f t="shared" si="5"/>
        <v>-0.12496926985167578</v>
      </c>
      <c r="D31" s="24">
        <f t="shared" si="6"/>
        <v>1.3189107125913369E-2</v>
      </c>
      <c r="E31" s="17">
        <f t="shared" si="7"/>
        <v>9.1675447839831836E-3</v>
      </c>
      <c r="F31" s="17">
        <f t="shared" si="8"/>
        <v>0.16691253951527929</v>
      </c>
      <c r="G31" s="17">
        <f t="shared" si="9"/>
        <v>0.15631199749399594</v>
      </c>
      <c r="H31" s="86">
        <f t="shared" si="10"/>
        <v>-0.25154348209560773</v>
      </c>
      <c r="I31" s="17">
        <f t="shared" si="11"/>
        <v>-0.264067736814253</v>
      </c>
      <c r="J31" s="24">
        <f t="shared" si="12"/>
        <v>-1.673344331840676E-2</v>
      </c>
      <c r="K31" s="86">
        <f t="shared" si="13"/>
        <v>-0.21167947698559941</v>
      </c>
      <c r="L31" s="17">
        <f t="shared" si="14"/>
        <v>-0.16626910504461523</v>
      </c>
      <c r="M31" s="24">
        <f t="shared" si="15"/>
        <v>5.7603944861593703E-2</v>
      </c>
      <c r="N31" s="86">
        <f t="shared" si="16"/>
        <v>-1.1190233977619535E-2</v>
      </c>
      <c r="O31" s="17">
        <f t="shared" si="17"/>
        <v>3.2779473267774417E-2</v>
      </c>
      <c r="P31" s="24">
        <f t="shared" si="18"/>
        <v>4.4467306812985719E-2</v>
      </c>
      <c r="Q31" s="86">
        <f t="shared" si="19"/>
        <v>0.30413043478260859</v>
      </c>
      <c r="R31" s="17">
        <f t="shared" si="20"/>
        <v>0.64978260869565219</v>
      </c>
      <c r="S31" s="24">
        <f t="shared" si="21"/>
        <v>0.26504417402900482</v>
      </c>
      <c r="T31" s="86">
        <f t="shared" si="34"/>
        <v>6.2857142857142945E-2</v>
      </c>
      <c r="U31" s="17">
        <f t="shared" si="35"/>
        <v>0.15663865546218481</v>
      </c>
      <c r="V31" s="24">
        <f t="shared" si="36"/>
        <v>8.8235294117646967E-2</v>
      </c>
      <c r="W31" s="86">
        <f t="shared" si="25"/>
        <v>-8.783650365299811E-2</v>
      </c>
      <c r="X31" s="17">
        <f t="shared" si="26"/>
        <v>-1.763970249456992E-2</v>
      </c>
      <c r="Y31" s="24">
        <f t="shared" si="27"/>
        <v>7.6956380560666782E-2</v>
      </c>
    </row>
    <row r="32" spans="1:25" ht="12" customHeight="1" x14ac:dyDescent="0.25">
      <c r="A32" s="49" t="s">
        <v>85</v>
      </c>
    </row>
    <row r="33" s="9" customFormat="1" ht="12" customHeight="1" x14ac:dyDescent="0.25"/>
  </sheetData>
  <mergeCells count="18">
    <mergeCell ref="W3:Y3"/>
    <mergeCell ref="W19:Y19"/>
    <mergeCell ref="N3:P3"/>
    <mergeCell ref="Q3:S3"/>
    <mergeCell ref="N19:P19"/>
    <mergeCell ref="Q19:S19"/>
    <mergeCell ref="H3:J3"/>
    <mergeCell ref="K3:M3"/>
    <mergeCell ref="T3:V3"/>
    <mergeCell ref="T19:V19"/>
    <mergeCell ref="H19:J19"/>
    <mergeCell ref="K19:M19"/>
    <mergeCell ref="A19:A20"/>
    <mergeCell ref="B19:D19"/>
    <mergeCell ref="E19:G19"/>
    <mergeCell ref="A3:A4"/>
    <mergeCell ref="B3:D3"/>
    <mergeCell ref="E3:G3"/>
  </mergeCells>
  <pageMargins left="0.78740157480314965" right="0.78740157480314965" top="0.78740157480314965" bottom="0.78740157480314965" header="0" footer="0"/>
  <pageSetup paperSize="9" scale="66" fitToHeight="2" orientation="portrait" horizontalDpi="300" verticalDpi="300" r:id="rId1"/>
  <headerFooter scaleWithDoc="0" alignWithMargins="0"/>
  <ignoredErrors>
    <ignoredError sqref="B15:Y15" formulaRange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1A754-2E73-48D3-B8C2-AD9128F324D7}">
  <sheetPr>
    <tabColor theme="0" tint="-4.9989318521683403E-2"/>
  </sheetPr>
  <dimension ref="A1:T40"/>
  <sheetViews>
    <sheetView showGridLines="0" zoomScale="120" zoomScaleNormal="120" workbookViewId="0">
      <selection activeCell="K1" sqref="K1"/>
    </sheetView>
  </sheetViews>
  <sheetFormatPr defaultColWidth="9.109375" defaultRowHeight="14.4" x14ac:dyDescent="0.3"/>
  <cols>
    <col min="1" max="1" width="23.5546875" style="38" customWidth="1"/>
    <col min="2" max="7" width="10.6640625" style="38" customWidth="1"/>
    <col min="8" max="16384" width="9.109375" style="38"/>
  </cols>
  <sheetData>
    <row r="1" spans="1:20" x14ac:dyDescent="0.3">
      <c r="A1" s="1" t="s">
        <v>357</v>
      </c>
      <c r="B1" s="30"/>
      <c r="C1" s="30"/>
      <c r="D1" s="30"/>
      <c r="E1" s="30"/>
      <c r="F1" s="34"/>
      <c r="G1" s="34"/>
      <c r="H1" s="34"/>
      <c r="I1" s="34"/>
      <c r="J1" s="9"/>
      <c r="K1" s="9"/>
      <c r="L1" s="9"/>
      <c r="M1" s="9"/>
    </row>
    <row r="2" spans="1:20" x14ac:dyDescent="0.3">
      <c r="A2" s="10"/>
      <c r="B2" s="11"/>
      <c r="C2" s="11"/>
      <c r="D2" s="11"/>
      <c r="E2" s="11"/>
      <c r="F2" s="12"/>
      <c r="G2" s="12"/>
      <c r="H2" s="12"/>
      <c r="I2" s="12"/>
      <c r="J2" s="12"/>
      <c r="K2" s="12"/>
      <c r="L2" s="12"/>
      <c r="M2" s="12"/>
    </row>
    <row r="3" spans="1:20" ht="15" thickBot="1" x14ac:dyDescent="0.35"/>
    <row r="4" spans="1:20" ht="15" customHeight="1" x14ac:dyDescent="0.3">
      <c r="A4" s="230" t="s">
        <v>304</v>
      </c>
      <c r="B4" s="212" t="s">
        <v>298</v>
      </c>
      <c r="C4" s="212"/>
      <c r="D4" s="212"/>
      <c r="E4" s="212"/>
      <c r="F4" s="212"/>
      <c r="G4" s="213"/>
    </row>
    <row r="5" spans="1:20" x14ac:dyDescent="0.3">
      <c r="A5" s="231"/>
      <c r="B5" s="3">
        <v>2019</v>
      </c>
      <c r="C5" s="3">
        <v>2022</v>
      </c>
      <c r="D5" s="3">
        <v>2023</v>
      </c>
      <c r="E5" s="194" t="s">
        <v>340</v>
      </c>
      <c r="F5" s="2" t="s">
        <v>341</v>
      </c>
      <c r="G5" s="20" t="s">
        <v>339</v>
      </c>
    </row>
    <row r="6" spans="1:20" ht="18" customHeight="1" x14ac:dyDescent="0.3">
      <c r="A6" s="198" t="s">
        <v>113</v>
      </c>
      <c r="B6" s="62">
        <f>SUM(B7:B16)</f>
        <v>58300</v>
      </c>
      <c r="C6" s="62">
        <f>SUM(C7:C16)</f>
        <v>53046</v>
      </c>
      <c r="D6" s="62">
        <f>SUM(D7:D16)</f>
        <v>57041</v>
      </c>
      <c r="E6" s="195">
        <f t="shared" ref="E6:E16" si="0">D6/$D$6</f>
        <v>1</v>
      </c>
      <c r="F6" s="57">
        <f t="shared" ref="F6:F36" si="1">D6/C6-1</f>
        <v>7.5311993364249874E-2</v>
      </c>
      <c r="G6" s="57">
        <f t="shared" ref="G6:G19" si="2">D6/B6-1</f>
        <v>-2.1595197255574572E-2</v>
      </c>
    </row>
    <row r="7" spans="1:20" ht="18" customHeight="1" x14ac:dyDescent="0.3">
      <c r="A7" s="199" t="s">
        <v>299</v>
      </c>
      <c r="B7" s="13">
        <v>43934</v>
      </c>
      <c r="C7" s="13">
        <v>38290</v>
      </c>
      <c r="D7" s="13">
        <v>40663</v>
      </c>
      <c r="E7" s="196">
        <f t="shared" si="0"/>
        <v>0.71287319647271263</v>
      </c>
      <c r="F7" s="46">
        <f t="shared" si="1"/>
        <v>6.1974405850091507E-2</v>
      </c>
      <c r="G7" s="46">
        <f t="shared" si="2"/>
        <v>-7.4452587972868356E-2</v>
      </c>
    </row>
    <row r="8" spans="1:20" ht="18" customHeight="1" x14ac:dyDescent="0.3">
      <c r="A8" s="199" t="s">
        <v>300</v>
      </c>
      <c r="B8" s="13">
        <v>1620</v>
      </c>
      <c r="C8" s="13">
        <v>1453</v>
      </c>
      <c r="D8" s="13">
        <v>1533</v>
      </c>
      <c r="E8" s="196">
        <f t="shared" si="0"/>
        <v>2.687540541014358E-2</v>
      </c>
      <c r="F8" s="46">
        <f t="shared" si="1"/>
        <v>5.5058499655884274E-2</v>
      </c>
      <c r="G8" s="46">
        <f t="shared" si="2"/>
        <v>-5.3703703703703698E-2</v>
      </c>
    </row>
    <row r="9" spans="1:20" ht="18" customHeight="1" x14ac:dyDescent="0.3">
      <c r="A9" s="199" t="s">
        <v>92</v>
      </c>
      <c r="B9" s="13">
        <v>2378</v>
      </c>
      <c r="C9" s="13">
        <v>1797</v>
      </c>
      <c r="D9" s="13">
        <v>1784</v>
      </c>
      <c r="E9" s="196">
        <f t="shared" si="0"/>
        <v>3.1275749022632846E-2</v>
      </c>
      <c r="F9" s="46">
        <f t="shared" si="1"/>
        <v>-7.2342793544797335E-3</v>
      </c>
      <c r="G9" s="46">
        <f t="shared" si="2"/>
        <v>-0.24978973927670312</v>
      </c>
    </row>
    <row r="10" spans="1:20" ht="18" customHeight="1" x14ac:dyDescent="0.3">
      <c r="A10" s="199" t="s">
        <v>79</v>
      </c>
      <c r="B10" s="13">
        <v>4155</v>
      </c>
      <c r="C10" s="13">
        <v>4536</v>
      </c>
      <c r="D10" s="13">
        <v>5199</v>
      </c>
      <c r="E10" s="196">
        <f t="shared" si="0"/>
        <v>9.1144965901719818E-2</v>
      </c>
      <c r="F10" s="46">
        <f t="shared" si="1"/>
        <v>0.14616402116402116</v>
      </c>
      <c r="G10" s="46">
        <f t="shared" si="2"/>
        <v>0.2512635379061372</v>
      </c>
    </row>
    <row r="11" spans="1:20" ht="18" customHeight="1" x14ac:dyDescent="0.3">
      <c r="A11" s="199" t="s">
        <v>80</v>
      </c>
      <c r="B11" s="13">
        <v>2946</v>
      </c>
      <c r="C11" s="13">
        <v>3139</v>
      </c>
      <c r="D11" s="13">
        <v>3737</v>
      </c>
      <c r="E11" s="196">
        <f t="shared" si="0"/>
        <v>6.5514279202678771E-2</v>
      </c>
      <c r="F11" s="46">
        <f t="shared" si="1"/>
        <v>0.19050653074227464</v>
      </c>
      <c r="G11" s="46">
        <f t="shared" si="2"/>
        <v>0.26849966055668695</v>
      </c>
      <c r="M11" s="228"/>
      <c r="N11" s="228"/>
      <c r="O11" s="228"/>
      <c r="P11" s="228"/>
      <c r="Q11" s="228"/>
      <c r="R11" s="228"/>
      <c r="S11" s="229"/>
      <c r="T11" s="229"/>
    </row>
    <row r="12" spans="1:20" ht="18" customHeight="1" x14ac:dyDescent="0.3">
      <c r="A12" s="199" t="s">
        <v>81</v>
      </c>
      <c r="B12" s="13">
        <v>2344</v>
      </c>
      <c r="C12" s="13">
        <v>2995</v>
      </c>
      <c r="D12" s="13">
        <v>3239</v>
      </c>
      <c r="E12" s="196">
        <f t="shared" si="0"/>
        <v>5.6783716975508845E-2</v>
      </c>
      <c r="F12" s="46">
        <f t="shared" si="1"/>
        <v>8.146911519198663E-2</v>
      </c>
      <c r="G12" s="46">
        <f t="shared" si="2"/>
        <v>0.381825938566553</v>
      </c>
      <c r="M12" s="228"/>
      <c r="N12" s="228"/>
      <c r="O12" s="228"/>
      <c r="P12" s="228"/>
      <c r="Q12" s="228"/>
      <c r="R12" s="228"/>
      <c r="S12" s="229"/>
      <c r="T12" s="229"/>
    </row>
    <row r="13" spans="1:20" ht="18" customHeight="1" x14ac:dyDescent="0.3">
      <c r="A13" s="199" t="s">
        <v>82</v>
      </c>
      <c r="B13" s="13">
        <v>326</v>
      </c>
      <c r="C13" s="13">
        <v>291</v>
      </c>
      <c r="D13" s="13">
        <v>262</v>
      </c>
      <c r="E13" s="196">
        <f t="shared" si="0"/>
        <v>4.5931873564628951E-3</v>
      </c>
      <c r="F13" s="46">
        <f t="shared" si="1"/>
        <v>-9.965635738831613E-2</v>
      </c>
      <c r="G13" s="46">
        <f t="shared" si="2"/>
        <v>-0.19631901840490795</v>
      </c>
      <c r="M13" s="58"/>
      <c r="N13" s="59"/>
      <c r="O13" s="59"/>
      <c r="P13" s="59"/>
      <c r="Q13" s="59"/>
      <c r="R13" s="59"/>
      <c r="S13" s="59"/>
      <c r="T13" s="60"/>
    </row>
    <row r="14" spans="1:20" ht="18" customHeight="1" x14ac:dyDescent="0.3">
      <c r="A14" s="199" t="s">
        <v>83</v>
      </c>
      <c r="B14" s="13">
        <v>47</v>
      </c>
      <c r="C14" s="13">
        <v>43</v>
      </c>
      <c r="D14" s="13">
        <v>40</v>
      </c>
      <c r="E14" s="196">
        <f t="shared" si="0"/>
        <v>7.0124997808593823E-4</v>
      </c>
      <c r="F14" s="46">
        <f t="shared" si="1"/>
        <v>-6.9767441860465129E-2</v>
      </c>
      <c r="G14" s="46">
        <f t="shared" si="2"/>
        <v>-0.14893617021276595</v>
      </c>
      <c r="M14" s="58"/>
      <c r="N14" s="59"/>
      <c r="O14" s="59"/>
      <c r="P14" s="59"/>
      <c r="Q14" s="59"/>
      <c r="R14" s="59"/>
      <c r="S14" s="59"/>
      <c r="T14" s="60"/>
    </row>
    <row r="15" spans="1:20" ht="18" customHeight="1" x14ac:dyDescent="0.3">
      <c r="A15" s="199" t="s">
        <v>84</v>
      </c>
      <c r="B15" s="13">
        <v>212</v>
      </c>
      <c r="C15" s="13">
        <v>167</v>
      </c>
      <c r="D15" s="13">
        <v>189</v>
      </c>
      <c r="E15" s="196">
        <f t="shared" si="0"/>
        <v>3.3134061464560579E-3</v>
      </c>
      <c r="F15" s="46">
        <f t="shared" si="1"/>
        <v>0.13173652694610771</v>
      </c>
      <c r="G15" s="46">
        <f t="shared" si="2"/>
        <v>-0.10849056603773588</v>
      </c>
      <c r="M15" s="58"/>
      <c r="N15" s="59"/>
      <c r="O15" s="59"/>
      <c r="P15" s="59"/>
      <c r="Q15" s="59"/>
      <c r="R15" s="59"/>
      <c r="S15" s="59"/>
      <c r="T15" s="60"/>
    </row>
    <row r="16" spans="1:20" ht="18" customHeight="1" x14ac:dyDescent="0.3">
      <c r="A16" s="199" t="s">
        <v>86</v>
      </c>
      <c r="B16" s="13">
        <v>338</v>
      </c>
      <c r="C16" s="13">
        <v>335</v>
      </c>
      <c r="D16" s="13">
        <v>395</v>
      </c>
      <c r="E16" s="196">
        <f t="shared" si="0"/>
        <v>6.9248435335986392E-3</v>
      </c>
      <c r="F16" s="46">
        <f t="shared" si="1"/>
        <v>0.17910447761194037</v>
      </c>
      <c r="G16" s="46">
        <f t="shared" si="2"/>
        <v>0.16863905325443795</v>
      </c>
      <c r="M16" s="58"/>
      <c r="N16" s="59"/>
      <c r="O16" s="59"/>
      <c r="P16" s="59"/>
      <c r="Q16" s="59"/>
      <c r="R16" s="61"/>
      <c r="S16" s="61"/>
      <c r="T16" s="60"/>
    </row>
    <row r="17" spans="1:7" ht="18" customHeight="1" x14ac:dyDescent="0.3">
      <c r="A17" s="198" t="s">
        <v>355</v>
      </c>
      <c r="B17" s="63">
        <f>SUM(B18:B27)</f>
        <v>961</v>
      </c>
      <c r="C17" s="63">
        <f>SUM(C18:C27)</f>
        <v>962</v>
      </c>
      <c r="D17" s="63">
        <f>SUM(D18:D27)</f>
        <v>1013</v>
      </c>
      <c r="E17" s="195">
        <f t="shared" ref="E17:E27" si="3">D17/$D$17</f>
        <v>1</v>
      </c>
      <c r="F17" s="57">
        <f t="shared" si="1"/>
        <v>5.3014553014552934E-2</v>
      </c>
      <c r="G17" s="57">
        <f t="shared" si="2"/>
        <v>5.4110301768990565E-2</v>
      </c>
    </row>
    <row r="18" spans="1:7" ht="18" customHeight="1" x14ac:dyDescent="0.3">
      <c r="A18" s="199" t="s">
        <v>299</v>
      </c>
      <c r="B18" s="27">
        <v>719</v>
      </c>
      <c r="C18" s="27">
        <v>711</v>
      </c>
      <c r="D18" s="27">
        <v>776</v>
      </c>
      <c r="E18" s="196">
        <f t="shared" si="3"/>
        <v>0.76604146100691017</v>
      </c>
      <c r="F18" s="46">
        <f t="shared" si="1"/>
        <v>9.1420534458509062E-2</v>
      </c>
      <c r="G18" s="46">
        <f t="shared" si="2"/>
        <v>7.9276773296244718E-2</v>
      </c>
    </row>
    <row r="19" spans="1:7" ht="18" customHeight="1" x14ac:dyDescent="0.3">
      <c r="A19" s="199" t="s">
        <v>300</v>
      </c>
      <c r="B19" s="27">
        <v>15</v>
      </c>
      <c r="C19" s="27">
        <v>15</v>
      </c>
      <c r="D19" s="27">
        <v>15</v>
      </c>
      <c r="E19" s="196">
        <f t="shared" si="3"/>
        <v>1.4807502467917079E-2</v>
      </c>
      <c r="F19" s="46">
        <f t="shared" si="1"/>
        <v>0</v>
      </c>
      <c r="G19" s="46">
        <f t="shared" si="2"/>
        <v>0</v>
      </c>
    </row>
    <row r="20" spans="1:7" ht="18" customHeight="1" x14ac:dyDescent="0.3">
      <c r="A20" s="199" t="s">
        <v>92</v>
      </c>
      <c r="B20" s="27">
        <v>78</v>
      </c>
      <c r="C20" s="27">
        <v>72</v>
      </c>
      <c r="D20" s="27">
        <v>63</v>
      </c>
      <c r="E20" s="196">
        <f t="shared" ref="E20:E26" si="4">D20/$D$17</f>
        <v>6.219151036525173E-2</v>
      </c>
      <c r="F20" s="46">
        <f t="shared" ref="F20:F26" si="5">D20/C20-1</f>
        <v>-0.125</v>
      </c>
      <c r="G20" s="46">
        <f t="shared" ref="G20:G26" si="6">D20/B20-1</f>
        <v>-0.19230769230769229</v>
      </c>
    </row>
    <row r="21" spans="1:7" ht="18" customHeight="1" x14ac:dyDescent="0.3">
      <c r="A21" s="199" t="s">
        <v>79</v>
      </c>
      <c r="B21" s="27">
        <v>56</v>
      </c>
      <c r="C21" s="27">
        <v>62</v>
      </c>
      <c r="D21" s="27">
        <v>45</v>
      </c>
      <c r="E21" s="196">
        <f t="shared" si="4"/>
        <v>4.4422507403751234E-2</v>
      </c>
      <c r="F21" s="46">
        <f t="shared" si="5"/>
        <v>-0.27419354838709675</v>
      </c>
      <c r="G21" s="46">
        <f t="shared" si="6"/>
        <v>-0.1964285714285714</v>
      </c>
    </row>
    <row r="22" spans="1:7" ht="18" customHeight="1" x14ac:dyDescent="0.3">
      <c r="A22" s="199" t="s">
        <v>80</v>
      </c>
      <c r="B22" s="27">
        <v>32</v>
      </c>
      <c r="C22" s="27">
        <v>38</v>
      </c>
      <c r="D22" s="27">
        <v>48</v>
      </c>
      <c r="E22" s="196">
        <f t="shared" si="4"/>
        <v>4.738400789733465E-2</v>
      </c>
      <c r="F22" s="46">
        <f t="shared" si="5"/>
        <v>0.26315789473684204</v>
      </c>
      <c r="G22" s="46">
        <f t="shared" si="6"/>
        <v>0.5</v>
      </c>
    </row>
    <row r="23" spans="1:7" ht="18" customHeight="1" x14ac:dyDescent="0.3">
      <c r="A23" s="199" t="s">
        <v>81</v>
      </c>
      <c r="B23" s="27">
        <v>44</v>
      </c>
      <c r="C23" s="27">
        <v>34</v>
      </c>
      <c r="D23" s="27">
        <v>48</v>
      </c>
      <c r="E23" s="196">
        <f t="shared" si="4"/>
        <v>4.738400789733465E-2</v>
      </c>
      <c r="F23" s="46">
        <f t="shared" si="5"/>
        <v>0.41176470588235303</v>
      </c>
      <c r="G23" s="46">
        <f t="shared" si="6"/>
        <v>9.0909090909090828E-2</v>
      </c>
    </row>
    <row r="24" spans="1:7" ht="18" customHeight="1" x14ac:dyDescent="0.3">
      <c r="A24" s="199" t="s">
        <v>82</v>
      </c>
      <c r="B24" s="27">
        <v>11</v>
      </c>
      <c r="C24" s="27">
        <v>16</v>
      </c>
      <c r="D24" s="27">
        <v>11</v>
      </c>
      <c r="E24" s="196">
        <f t="shared" si="4"/>
        <v>1.085883514313919E-2</v>
      </c>
      <c r="F24" s="46">
        <f t="shared" si="5"/>
        <v>-0.3125</v>
      </c>
      <c r="G24" s="46">
        <f t="shared" si="6"/>
        <v>0</v>
      </c>
    </row>
    <row r="25" spans="1:7" ht="18" customHeight="1" x14ac:dyDescent="0.3">
      <c r="A25" s="199" t="s">
        <v>83</v>
      </c>
      <c r="B25" s="27">
        <v>0</v>
      </c>
      <c r="C25" s="27">
        <v>1</v>
      </c>
      <c r="D25" s="27">
        <v>0</v>
      </c>
      <c r="E25" s="196">
        <f t="shared" si="4"/>
        <v>0</v>
      </c>
      <c r="F25" s="46">
        <f t="shared" si="5"/>
        <v>-1</v>
      </c>
      <c r="G25" s="46" t="s">
        <v>62</v>
      </c>
    </row>
    <row r="26" spans="1:7" ht="18" customHeight="1" x14ac:dyDescent="0.3">
      <c r="A26" s="199" t="s">
        <v>84</v>
      </c>
      <c r="B26" s="27">
        <v>4</v>
      </c>
      <c r="C26" s="27">
        <v>11</v>
      </c>
      <c r="D26" s="27">
        <v>5</v>
      </c>
      <c r="E26" s="196">
        <f t="shared" si="4"/>
        <v>4.9358341559723592E-3</v>
      </c>
      <c r="F26" s="46">
        <f t="shared" si="5"/>
        <v>-0.54545454545454541</v>
      </c>
      <c r="G26" s="46">
        <f t="shared" si="6"/>
        <v>0.25</v>
      </c>
    </row>
    <row r="27" spans="1:7" ht="18" customHeight="1" x14ac:dyDescent="0.3">
      <c r="A27" s="199" t="s">
        <v>86</v>
      </c>
      <c r="B27" s="27">
        <v>2</v>
      </c>
      <c r="C27" s="27">
        <v>2</v>
      </c>
      <c r="D27" s="27">
        <v>2</v>
      </c>
      <c r="E27" s="196">
        <f t="shared" si="3"/>
        <v>1.9743336623889436E-3</v>
      </c>
      <c r="F27" s="46">
        <f t="shared" si="1"/>
        <v>0</v>
      </c>
      <c r="G27" s="46">
        <f t="shared" ref="G27:G35" si="7">D27/B27-1</f>
        <v>0</v>
      </c>
    </row>
    <row r="28" spans="1:7" ht="18" customHeight="1" thickBot="1" x14ac:dyDescent="0.35">
      <c r="A28" s="198" t="s">
        <v>356</v>
      </c>
      <c r="B28" s="151">
        <f>SUM(B29:B38)</f>
        <v>1511</v>
      </c>
      <c r="C28" s="151">
        <f>SUM(C29:C38)</f>
        <v>1426</v>
      </c>
      <c r="D28" s="151">
        <f>SUM(D29:D38)</f>
        <v>1646</v>
      </c>
      <c r="E28" s="195">
        <f t="shared" ref="E28:E35" si="8">D28/$D$28</f>
        <v>1</v>
      </c>
      <c r="F28" s="57">
        <f t="shared" si="1"/>
        <v>0.15427769985974749</v>
      </c>
      <c r="G28" s="57">
        <f t="shared" si="7"/>
        <v>8.934480476505624E-2</v>
      </c>
    </row>
    <row r="29" spans="1:7" ht="18" customHeight="1" thickTop="1" x14ac:dyDescent="0.3">
      <c r="A29" s="199" t="s">
        <v>299</v>
      </c>
      <c r="B29" s="27">
        <v>1012</v>
      </c>
      <c r="C29" s="27">
        <v>922</v>
      </c>
      <c r="D29" s="27">
        <v>1102</v>
      </c>
      <c r="E29" s="196">
        <f t="shared" si="8"/>
        <v>0.66950182260024305</v>
      </c>
      <c r="F29" s="46">
        <f t="shared" si="1"/>
        <v>0.19522776572668121</v>
      </c>
      <c r="G29" s="46">
        <f t="shared" si="7"/>
        <v>8.8932806324110603E-2</v>
      </c>
    </row>
    <row r="30" spans="1:7" ht="18" customHeight="1" x14ac:dyDescent="0.3">
      <c r="A30" s="199" t="s">
        <v>300</v>
      </c>
      <c r="B30" s="27">
        <v>44</v>
      </c>
      <c r="C30" s="27">
        <v>44</v>
      </c>
      <c r="D30" s="27">
        <v>44</v>
      </c>
      <c r="E30" s="196">
        <f t="shared" si="8"/>
        <v>2.6731470230862697E-2</v>
      </c>
      <c r="F30" s="46">
        <f t="shared" si="1"/>
        <v>0</v>
      </c>
      <c r="G30" s="46">
        <f t="shared" si="7"/>
        <v>0</v>
      </c>
    </row>
    <row r="31" spans="1:7" ht="18" customHeight="1" x14ac:dyDescent="0.3">
      <c r="A31" s="199" t="s">
        <v>92</v>
      </c>
      <c r="B31" s="27">
        <v>50</v>
      </c>
      <c r="C31" s="27">
        <v>30</v>
      </c>
      <c r="D31" s="27">
        <v>38</v>
      </c>
      <c r="E31" s="196">
        <f t="shared" si="8"/>
        <v>2.3086269744835967E-2</v>
      </c>
      <c r="F31" s="46">
        <f t="shared" si="1"/>
        <v>0.26666666666666661</v>
      </c>
      <c r="G31" s="46">
        <f t="shared" si="7"/>
        <v>-0.24</v>
      </c>
    </row>
    <row r="32" spans="1:7" ht="18" customHeight="1" x14ac:dyDescent="0.3">
      <c r="A32" s="199" t="s">
        <v>79</v>
      </c>
      <c r="B32" s="27">
        <v>240</v>
      </c>
      <c r="C32" s="27">
        <v>270</v>
      </c>
      <c r="D32" s="27">
        <v>276</v>
      </c>
      <c r="E32" s="196">
        <f t="shared" si="8"/>
        <v>0.16767922235722965</v>
      </c>
      <c r="F32" s="46">
        <f t="shared" si="1"/>
        <v>2.2222222222222143E-2</v>
      </c>
      <c r="G32" s="46">
        <f t="shared" si="7"/>
        <v>0.14999999999999991</v>
      </c>
    </row>
    <row r="33" spans="1:7" ht="18" customHeight="1" x14ac:dyDescent="0.3">
      <c r="A33" s="199" t="s">
        <v>80</v>
      </c>
      <c r="B33" s="27">
        <v>109</v>
      </c>
      <c r="C33" s="27">
        <v>110</v>
      </c>
      <c r="D33" s="27">
        <v>137</v>
      </c>
      <c r="E33" s="196">
        <f t="shared" si="8"/>
        <v>8.3232077764277032E-2</v>
      </c>
      <c r="F33" s="46">
        <f t="shared" si="1"/>
        <v>0.24545454545454537</v>
      </c>
      <c r="G33" s="46">
        <f t="shared" si="7"/>
        <v>0.25688073394495414</v>
      </c>
    </row>
    <row r="34" spans="1:7" ht="18" customHeight="1" x14ac:dyDescent="0.3">
      <c r="A34" s="199" t="s">
        <v>81</v>
      </c>
      <c r="B34" s="27">
        <v>43</v>
      </c>
      <c r="C34" s="27">
        <v>45</v>
      </c>
      <c r="D34" s="27">
        <v>42</v>
      </c>
      <c r="E34" s="196">
        <f t="shared" si="8"/>
        <v>2.551640340218712E-2</v>
      </c>
      <c r="F34" s="46">
        <f t="shared" si="1"/>
        <v>-6.6666666666666652E-2</v>
      </c>
      <c r="G34" s="46">
        <f t="shared" si="7"/>
        <v>-2.3255813953488413E-2</v>
      </c>
    </row>
    <row r="35" spans="1:7" ht="18" customHeight="1" x14ac:dyDescent="0.3">
      <c r="A35" s="199" t="s">
        <v>82</v>
      </c>
      <c r="B35" s="27">
        <v>10</v>
      </c>
      <c r="C35" s="27">
        <v>4</v>
      </c>
      <c r="D35" s="27">
        <v>4</v>
      </c>
      <c r="E35" s="196">
        <f t="shared" si="8"/>
        <v>2.4301336573511541E-3</v>
      </c>
      <c r="F35" s="46">
        <f t="shared" si="1"/>
        <v>0</v>
      </c>
      <c r="G35" s="46">
        <f t="shared" si="7"/>
        <v>-0.6</v>
      </c>
    </row>
    <row r="36" spans="1:7" ht="18" customHeight="1" x14ac:dyDescent="0.3">
      <c r="A36" s="199" t="s">
        <v>83</v>
      </c>
      <c r="B36" s="27">
        <v>0</v>
      </c>
      <c r="C36" s="27">
        <v>1</v>
      </c>
      <c r="D36" s="27">
        <v>1</v>
      </c>
      <c r="E36" s="196">
        <f t="shared" ref="E36:E38" si="9">D36/$D$28</f>
        <v>6.0753341433778852E-4</v>
      </c>
      <c r="F36" s="46">
        <f t="shared" si="1"/>
        <v>0</v>
      </c>
      <c r="G36" s="46" t="s">
        <v>62</v>
      </c>
    </row>
    <row r="37" spans="1:7" ht="18" customHeight="1" x14ac:dyDescent="0.3">
      <c r="A37" s="199" t="s">
        <v>84</v>
      </c>
      <c r="B37" s="27">
        <v>0</v>
      </c>
      <c r="C37" s="27">
        <v>0</v>
      </c>
      <c r="D37" s="27">
        <v>1</v>
      </c>
      <c r="E37" s="196">
        <f t="shared" si="9"/>
        <v>6.0753341433778852E-4</v>
      </c>
      <c r="F37" s="46" t="s">
        <v>62</v>
      </c>
      <c r="G37" s="46" t="s">
        <v>62</v>
      </c>
    </row>
    <row r="38" spans="1:7" ht="18" customHeight="1" x14ac:dyDescent="0.3">
      <c r="A38" s="199" t="s">
        <v>86</v>
      </c>
      <c r="B38" s="27">
        <v>3</v>
      </c>
      <c r="C38" s="27">
        <v>0</v>
      </c>
      <c r="D38" s="27">
        <v>1</v>
      </c>
      <c r="E38" s="196">
        <f t="shared" si="9"/>
        <v>6.0753341433778852E-4</v>
      </c>
      <c r="F38" s="46" t="s">
        <v>62</v>
      </c>
      <c r="G38" s="46">
        <f t="shared" ref="G38" si="10">D38/B38-1</f>
        <v>-0.66666666666666674</v>
      </c>
    </row>
    <row r="39" spans="1:7" ht="18" customHeight="1" thickBot="1" x14ac:dyDescent="0.35">
      <c r="A39" s="200" t="s">
        <v>301</v>
      </c>
      <c r="B39" s="193">
        <f>B28+B17+B6</f>
        <v>60772</v>
      </c>
      <c r="C39" s="193">
        <f t="shared" ref="C39:D39" si="11">C28+C17+C6</f>
        <v>55434</v>
      </c>
      <c r="D39" s="193">
        <f t="shared" si="11"/>
        <v>59700</v>
      </c>
      <c r="E39" s="197" t="s">
        <v>62</v>
      </c>
      <c r="F39" s="152">
        <f>D39/C39-1</f>
        <v>7.6956380560666782E-2</v>
      </c>
      <c r="G39" s="152">
        <f>D39/B39-1</f>
        <v>-1.763970249456992E-2</v>
      </c>
    </row>
    <row r="40" spans="1:7" x14ac:dyDescent="0.3">
      <c r="A40" s="49" t="s">
        <v>85</v>
      </c>
    </row>
  </sheetData>
  <mergeCells count="10">
    <mergeCell ref="A4:A5"/>
    <mergeCell ref="B4:G4"/>
    <mergeCell ref="M11:M12"/>
    <mergeCell ref="N11:N12"/>
    <mergeCell ref="O11:O12"/>
    <mergeCell ref="P11:P12"/>
    <mergeCell ref="Q11:Q12"/>
    <mergeCell ref="R11:R12"/>
    <mergeCell ref="S11:S12"/>
    <mergeCell ref="T11:T12"/>
  </mergeCells>
  <pageMargins left="0.7" right="0.7" top="0.75" bottom="0.75" header="0.3" footer="0.3"/>
  <pageSetup paperSize="9" orientation="portrait" verticalDpi="0" r:id="rId1"/>
  <ignoredErrors>
    <ignoredError sqref="B6:D6 B28:D28" formulaRange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98924-E411-44F8-B35C-BD98664AFC4C}">
  <sheetPr>
    <tabColor theme="0" tint="-4.9989318521683403E-2"/>
  </sheetPr>
  <dimension ref="A1:W33"/>
  <sheetViews>
    <sheetView showGridLines="0" showRuler="0" zoomScale="120" zoomScaleNormal="120" zoomScaleSheetLayoutView="100" workbookViewId="0">
      <selection activeCell="H1" sqref="H1"/>
    </sheetView>
  </sheetViews>
  <sheetFormatPr defaultColWidth="7.88671875" defaultRowHeight="13.2" x14ac:dyDescent="0.25"/>
  <cols>
    <col min="1" max="1" width="15.6640625" style="9" customWidth="1"/>
    <col min="2" max="23" width="7.6640625" style="9" customWidth="1"/>
    <col min="24" max="24" width="5.6640625" style="9" customWidth="1"/>
    <col min="25" max="16384" width="7.88671875" style="9"/>
  </cols>
  <sheetData>
    <row r="1" spans="1:23" ht="19.95" customHeight="1" x14ac:dyDescent="0.3">
      <c r="A1" s="1" t="s">
        <v>312</v>
      </c>
      <c r="B1" s="30"/>
      <c r="C1" s="30"/>
      <c r="D1" s="30"/>
      <c r="E1" s="30"/>
      <c r="F1" s="30"/>
      <c r="G1" s="34"/>
    </row>
    <row r="2" spans="1:23" s="12" customFormat="1" ht="25.2" customHeight="1" thickBot="1" x14ac:dyDescent="0.25">
      <c r="A2" s="10"/>
      <c r="B2" s="11"/>
      <c r="C2" s="11"/>
      <c r="D2" s="11"/>
      <c r="E2" s="11"/>
      <c r="F2" s="11"/>
    </row>
    <row r="3" spans="1:23" s="12" customFormat="1" ht="13.95" customHeight="1" x14ac:dyDescent="0.2">
      <c r="A3" s="209" t="s">
        <v>311</v>
      </c>
      <c r="B3" s="211" t="s">
        <v>50</v>
      </c>
      <c r="C3" s="212"/>
      <c r="D3" s="212"/>
      <c r="E3" s="213"/>
      <c r="F3" s="212" t="s">
        <v>51</v>
      </c>
      <c r="G3" s="212"/>
      <c r="H3" s="212"/>
      <c r="I3" s="212"/>
      <c r="J3" s="211" t="s">
        <v>52</v>
      </c>
      <c r="K3" s="212"/>
      <c r="L3" s="212"/>
      <c r="M3" s="213"/>
      <c r="N3" s="212" t="s">
        <v>90</v>
      </c>
      <c r="O3" s="212"/>
      <c r="P3" s="212"/>
      <c r="Q3" s="212"/>
      <c r="R3" s="211" t="s">
        <v>172</v>
      </c>
      <c r="S3" s="212"/>
      <c r="T3" s="213"/>
      <c r="U3" s="212" t="s">
        <v>173</v>
      </c>
      <c r="V3" s="212"/>
      <c r="W3" s="212"/>
    </row>
    <row r="4" spans="1:23" s="12" customFormat="1" ht="24.9" customHeight="1" x14ac:dyDescent="0.2">
      <c r="A4" s="210"/>
      <c r="B4" s="65">
        <v>2019</v>
      </c>
      <c r="C4" s="66">
        <v>2022</v>
      </c>
      <c r="D4" s="66">
        <v>2023</v>
      </c>
      <c r="E4" s="67" t="s">
        <v>338</v>
      </c>
      <c r="F4" s="66">
        <v>2019</v>
      </c>
      <c r="G4" s="66">
        <v>2022</v>
      </c>
      <c r="H4" s="66">
        <v>2023</v>
      </c>
      <c r="I4" s="66" t="s">
        <v>338</v>
      </c>
      <c r="J4" s="65">
        <v>2019</v>
      </c>
      <c r="K4" s="66">
        <v>2022</v>
      </c>
      <c r="L4" s="66">
        <v>2023</v>
      </c>
      <c r="M4" s="67" t="s">
        <v>338</v>
      </c>
      <c r="N4" s="66">
        <v>2019</v>
      </c>
      <c r="O4" s="66">
        <v>2022</v>
      </c>
      <c r="P4" s="66">
        <v>2023</v>
      </c>
      <c r="Q4" s="66" t="s">
        <v>338</v>
      </c>
      <c r="R4" s="65">
        <v>2019</v>
      </c>
      <c r="S4" s="66">
        <v>2022</v>
      </c>
      <c r="T4" s="67">
        <v>2023</v>
      </c>
      <c r="U4" s="66">
        <v>2019</v>
      </c>
      <c r="V4" s="66">
        <v>2022</v>
      </c>
      <c r="W4" s="66">
        <v>2023</v>
      </c>
    </row>
    <row r="5" spans="1:23" s="12" customFormat="1" ht="12" customHeight="1" x14ac:dyDescent="0.2">
      <c r="A5" s="26" t="s">
        <v>87</v>
      </c>
      <c r="B5" s="109">
        <v>403</v>
      </c>
      <c r="C5" s="109">
        <v>404</v>
      </c>
      <c r="D5" s="109">
        <v>428</v>
      </c>
      <c r="E5" s="82">
        <f>D5/C5-1</f>
        <v>5.9405940594059459E-2</v>
      </c>
      <c r="F5" s="112">
        <v>1515</v>
      </c>
      <c r="G5" s="112">
        <v>1538</v>
      </c>
      <c r="H5" s="112">
        <v>1784</v>
      </c>
      <c r="I5" s="82">
        <f>H5/G5-1</f>
        <v>0.15994798439531865</v>
      </c>
      <c r="J5" s="112">
        <v>28876</v>
      </c>
      <c r="K5" s="112">
        <v>27049</v>
      </c>
      <c r="L5" s="112">
        <v>29024</v>
      </c>
      <c r="M5" s="81">
        <f>L5/K5-1</f>
        <v>7.3015638286073381E-2</v>
      </c>
      <c r="N5" s="69">
        <f>B5+F5+J5</f>
        <v>30794</v>
      </c>
      <c r="O5" s="69">
        <f t="shared" ref="O5:O7" si="0">C5+G5+K5</f>
        <v>28991</v>
      </c>
      <c r="P5" s="69">
        <f t="shared" ref="P5:P7" si="1">D5+H5+L5</f>
        <v>31236</v>
      </c>
      <c r="Q5" s="82">
        <f>P5/O5-1</f>
        <v>7.7437825532061577E-2</v>
      </c>
      <c r="R5" s="72">
        <f t="shared" ref="R5:T8" si="2">(B5/(N5/100))</f>
        <v>1.308696499318049</v>
      </c>
      <c r="S5" s="73">
        <f t="shared" si="2"/>
        <v>1.3935359249422232</v>
      </c>
      <c r="T5" s="74">
        <f t="shared" si="2"/>
        <v>1.3702138558074017</v>
      </c>
      <c r="U5" s="73">
        <f t="shared" ref="U5:W8" si="3">(F5/(N5/100))</f>
        <v>4.9197895693966354</v>
      </c>
      <c r="V5" s="73">
        <f t="shared" si="3"/>
        <v>5.3050946845572762</v>
      </c>
      <c r="W5" s="73">
        <f t="shared" si="3"/>
        <v>5.7113586886925338</v>
      </c>
    </row>
    <row r="6" spans="1:23" s="12" customFormat="1" ht="12" customHeight="1" x14ac:dyDescent="0.2">
      <c r="A6" s="26" t="s">
        <v>88</v>
      </c>
      <c r="B6" s="96">
        <v>145</v>
      </c>
      <c r="C6" s="96">
        <v>107</v>
      </c>
      <c r="D6" s="96">
        <v>105</v>
      </c>
      <c r="E6" s="15">
        <f>D6/C6-1</f>
        <v>-1.8691588785046731E-2</v>
      </c>
      <c r="F6" s="95">
        <v>418</v>
      </c>
      <c r="G6" s="95">
        <v>414</v>
      </c>
      <c r="H6" s="95">
        <v>366</v>
      </c>
      <c r="I6" s="15">
        <f>H6/G6-1</f>
        <v>-0.11594202898550721</v>
      </c>
      <c r="J6" s="95">
        <v>10667</v>
      </c>
      <c r="K6" s="95">
        <v>8573</v>
      </c>
      <c r="L6" s="95">
        <v>9201</v>
      </c>
      <c r="M6" s="22">
        <f>L6/K6-1</f>
        <v>7.3253236906567043E-2</v>
      </c>
      <c r="N6" s="13">
        <f t="shared" ref="N6:N7" si="4">B6+F6+J6</f>
        <v>11230</v>
      </c>
      <c r="O6" s="13">
        <f t="shared" si="0"/>
        <v>9094</v>
      </c>
      <c r="P6" s="13">
        <f t="shared" si="1"/>
        <v>9672</v>
      </c>
      <c r="Q6" s="15">
        <f>P6/O6-1</f>
        <v>6.3558390147349986E-2</v>
      </c>
      <c r="R6" s="75">
        <f t="shared" si="2"/>
        <v>1.2911843276936776</v>
      </c>
      <c r="S6" s="76">
        <f t="shared" si="2"/>
        <v>1.1765999560149549</v>
      </c>
      <c r="T6" s="77">
        <f t="shared" si="2"/>
        <v>1.0856079404466501</v>
      </c>
      <c r="U6" s="76">
        <f t="shared" si="3"/>
        <v>3.7221727515583258</v>
      </c>
      <c r="V6" s="76">
        <f t="shared" si="3"/>
        <v>4.5524521662634703</v>
      </c>
      <c r="W6" s="76">
        <f t="shared" si="3"/>
        <v>3.7841191066997517</v>
      </c>
    </row>
    <row r="7" spans="1:23" s="12" customFormat="1" ht="12" customHeight="1" x14ac:dyDescent="0.2">
      <c r="A7" s="26" t="s">
        <v>89</v>
      </c>
      <c r="B7" s="96">
        <v>140</v>
      </c>
      <c r="C7" s="96">
        <v>107</v>
      </c>
      <c r="D7" s="96">
        <v>109</v>
      </c>
      <c r="E7" s="15">
        <f>D7/C7-1</f>
        <v>1.8691588785046731E-2</v>
      </c>
      <c r="F7" s="95">
        <v>450</v>
      </c>
      <c r="G7" s="95">
        <v>350</v>
      </c>
      <c r="H7" s="95">
        <v>350</v>
      </c>
      <c r="I7" s="15">
        <f>H7/G7-1</f>
        <v>0</v>
      </c>
      <c r="J7" s="95">
        <v>5391</v>
      </c>
      <c r="K7" s="95">
        <v>4492</v>
      </c>
      <c r="L7" s="95">
        <v>4648</v>
      </c>
      <c r="M7" s="22">
        <f>L7/K7-1</f>
        <v>3.4728406055209327E-2</v>
      </c>
      <c r="N7" s="13">
        <f t="shared" si="4"/>
        <v>5981</v>
      </c>
      <c r="O7" s="13">
        <f t="shared" si="0"/>
        <v>4949</v>
      </c>
      <c r="P7" s="13">
        <f t="shared" si="1"/>
        <v>5107</v>
      </c>
      <c r="Q7" s="15">
        <f>P7/O7-1</f>
        <v>3.1925641543746108E-2</v>
      </c>
      <c r="R7" s="75">
        <f t="shared" si="2"/>
        <v>2.340745694699883</v>
      </c>
      <c r="S7" s="76">
        <f t="shared" si="2"/>
        <v>2.1620529399878761</v>
      </c>
      <c r="T7" s="77">
        <f t="shared" si="2"/>
        <v>2.1343254356765224</v>
      </c>
      <c r="U7" s="76">
        <f t="shared" si="3"/>
        <v>7.5238254472496235</v>
      </c>
      <c r="V7" s="76">
        <f t="shared" si="3"/>
        <v>7.0721357850070721</v>
      </c>
      <c r="W7" s="76">
        <f t="shared" si="3"/>
        <v>6.8533385549246129</v>
      </c>
    </row>
    <row r="8" spans="1:23" s="12" customFormat="1" ht="12" customHeight="1" thickBot="1" x14ac:dyDescent="0.25">
      <c r="A8" s="28" t="s">
        <v>0</v>
      </c>
      <c r="B8" s="23">
        <f>SUM(B5:B7)</f>
        <v>688</v>
      </c>
      <c r="C8" s="16">
        <f t="shared" ref="C8:D8" si="5">SUM(C5:C7)</f>
        <v>618</v>
      </c>
      <c r="D8" s="16">
        <f t="shared" si="5"/>
        <v>642</v>
      </c>
      <c r="E8" s="24">
        <f>D8/C8-1</f>
        <v>3.8834951456310662E-2</v>
      </c>
      <c r="F8" s="16">
        <f>SUM(F5:F7)</f>
        <v>2383</v>
      </c>
      <c r="G8" s="16">
        <f t="shared" ref="G8" si="6">SUM(G5:G7)</f>
        <v>2302</v>
      </c>
      <c r="H8" s="16">
        <f t="shared" ref="H8" si="7">SUM(H5:H7)</f>
        <v>2500</v>
      </c>
      <c r="I8" s="17">
        <f>H8/G8-1</f>
        <v>8.6012163336229408E-2</v>
      </c>
      <c r="J8" s="23">
        <f>SUM(J5:J7)</f>
        <v>44934</v>
      </c>
      <c r="K8" s="16">
        <f t="shared" ref="K8" si="8">SUM(K5:K7)</f>
        <v>40114</v>
      </c>
      <c r="L8" s="16">
        <f t="shared" ref="L8" si="9">SUM(L5:L7)</f>
        <v>42873</v>
      </c>
      <c r="M8" s="24">
        <f>L8/K8-1</f>
        <v>6.8778979907264226E-2</v>
      </c>
      <c r="N8" s="16">
        <f>SUM(N5:N7)</f>
        <v>48005</v>
      </c>
      <c r="O8" s="16">
        <f t="shared" ref="O8" si="10">SUM(O5:O7)</f>
        <v>43034</v>
      </c>
      <c r="P8" s="16">
        <f t="shared" ref="P8" si="11">SUM(P5:P7)</f>
        <v>46015</v>
      </c>
      <c r="Q8" s="17">
        <f>P8/O8-1</f>
        <v>6.9270809127666588E-2</v>
      </c>
      <c r="R8" s="78">
        <f t="shared" si="2"/>
        <v>1.4331840433288199</v>
      </c>
      <c r="S8" s="79">
        <f t="shared" si="2"/>
        <v>1.4360738021099597</v>
      </c>
      <c r="T8" s="80">
        <f t="shared" si="2"/>
        <v>1.3951972182983809</v>
      </c>
      <c r="U8" s="79">
        <f t="shared" si="3"/>
        <v>4.9640662430996771</v>
      </c>
      <c r="V8" s="79">
        <f t="shared" si="3"/>
        <v>5.3492587256587818</v>
      </c>
      <c r="W8" s="79">
        <f t="shared" si="3"/>
        <v>5.4330109746821691</v>
      </c>
    </row>
    <row r="9" spans="1:23" s="12" customFormat="1" ht="12" customHeight="1" x14ac:dyDescent="0.2"/>
    <row r="10" spans="1:23" s="12" customFormat="1" ht="12" customHeight="1" x14ac:dyDescent="0.2"/>
    <row r="11" spans="1:23" s="12" customFormat="1" ht="12" customHeight="1" x14ac:dyDescent="0.2"/>
    <row r="12" spans="1:23" s="12" customFormat="1" ht="12" customHeight="1" x14ac:dyDescent="0.2"/>
    <row r="13" spans="1:23" s="12" customFormat="1" ht="12" customHeight="1" x14ac:dyDescent="0.2"/>
    <row r="14" spans="1:23" s="12" customFormat="1" ht="12" customHeight="1" x14ac:dyDescent="0.2"/>
    <row r="15" spans="1:23" s="12" customFormat="1" ht="12" customHeight="1" x14ac:dyDescent="0.2"/>
    <row r="16" spans="1:23" s="12" customFormat="1" ht="12" customHeight="1" x14ac:dyDescent="0.2"/>
    <row r="17" s="12" customFormat="1" ht="12" customHeight="1" x14ac:dyDescent="0.2"/>
    <row r="18" s="12" customFormat="1" ht="12" customHeight="1" x14ac:dyDescent="0.2"/>
    <row r="19" s="12" customFormat="1" ht="12" customHeight="1" x14ac:dyDescent="0.2"/>
    <row r="20" s="12" customFormat="1" ht="12" customHeight="1" x14ac:dyDescent="0.2"/>
    <row r="21" s="12" customFormat="1" ht="12" customHeight="1" x14ac:dyDescent="0.2"/>
    <row r="22" s="12" customFormat="1" ht="12" customHeight="1" x14ac:dyDescent="0.2"/>
    <row r="23" s="12" customFormat="1" ht="12" customHeight="1" x14ac:dyDescent="0.2"/>
    <row r="24" s="12" customFormat="1" ht="12" customHeight="1" x14ac:dyDescent="0.2"/>
    <row r="25" s="12" customFormat="1" ht="12" customHeight="1" x14ac:dyDescent="0.2"/>
    <row r="26" s="12" customFormat="1" ht="12" customHeight="1" x14ac:dyDescent="0.2"/>
    <row r="27" s="12" customFormat="1" ht="12" customHeight="1" x14ac:dyDescent="0.2"/>
    <row r="28" s="12" customFormat="1" ht="12" customHeight="1" x14ac:dyDescent="0.2"/>
    <row r="29" s="12" customFormat="1" ht="12" customHeight="1" x14ac:dyDescent="0.2"/>
    <row r="30" s="9" customFormat="1" ht="12" customHeight="1" x14ac:dyDescent="0.25"/>
    <row r="31" s="9" customFormat="1" ht="12" customHeight="1" x14ac:dyDescent="0.25"/>
    <row r="32" s="9" customFormat="1" ht="12" customHeight="1" x14ac:dyDescent="0.25"/>
    <row r="33" s="9" customFormat="1" ht="12" customHeight="1" x14ac:dyDescent="0.25"/>
  </sheetData>
  <mergeCells count="7">
    <mergeCell ref="R3:T3"/>
    <mergeCell ref="U3:W3"/>
    <mergeCell ref="A3:A4"/>
    <mergeCell ref="B3:E3"/>
    <mergeCell ref="F3:I3"/>
    <mergeCell ref="J3:M3"/>
    <mergeCell ref="N3:Q3"/>
  </mergeCells>
  <pageMargins left="0.78740157480314965" right="0.78740157480314965" top="0.78740157480314965" bottom="0.78740157480314965" header="0" footer="0"/>
  <pageSetup paperSize="9" scale="68" fitToHeight="2" orientation="portrait" horizontalDpi="300" verticalDpi="300" r:id="rId1"/>
  <headerFooter scaleWithDoc="0" alignWithMargins="0"/>
  <ignoredErrors>
    <ignoredError sqref="B8:D8 X8" formulaRange="1"/>
    <ignoredError sqref="E8:W8" formula="1" formulaRange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FE762-0AB0-4755-9B5E-3404A03A19B3}">
  <sheetPr>
    <pageSetUpPr fitToPage="1"/>
  </sheetPr>
  <dimension ref="A1:W33"/>
  <sheetViews>
    <sheetView showGridLines="0" showRuler="0" zoomScale="120" zoomScaleNormal="120" zoomScaleSheetLayoutView="100" workbookViewId="0">
      <selection activeCell="H1" sqref="H1"/>
    </sheetView>
  </sheetViews>
  <sheetFormatPr defaultColWidth="7.88671875" defaultRowHeight="13.2" x14ac:dyDescent="0.25"/>
  <cols>
    <col min="1" max="1" width="19" style="9" customWidth="1"/>
    <col min="2" max="23" width="7.6640625" style="9" customWidth="1"/>
    <col min="24" max="24" width="5.6640625" style="9" customWidth="1"/>
    <col min="25" max="16384" width="7.88671875" style="9"/>
  </cols>
  <sheetData>
    <row r="1" spans="1:23" ht="19.95" customHeight="1" x14ac:dyDescent="0.3">
      <c r="A1" s="1" t="s">
        <v>223</v>
      </c>
      <c r="B1" s="30"/>
      <c r="C1" s="30"/>
      <c r="D1" s="30"/>
      <c r="E1" s="30"/>
      <c r="F1" s="30"/>
      <c r="G1" s="34"/>
    </row>
    <row r="2" spans="1:23" s="12" customFormat="1" ht="25.2" customHeight="1" thickBot="1" x14ac:dyDescent="0.25">
      <c r="A2" s="10"/>
      <c r="B2" s="11"/>
      <c r="C2" s="11"/>
      <c r="D2" s="11"/>
      <c r="E2" s="11"/>
      <c r="F2" s="11"/>
    </row>
    <row r="3" spans="1:23" s="12" customFormat="1" ht="13.95" customHeight="1" x14ac:dyDescent="0.2">
      <c r="A3" s="209" t="s">
        <v>281</v>
      </c>
      <c r="B3" s="211" t="s">
        <v>50</v>
      </c>
      <c r="C3" s="212"/>
      <c r="D3" s="212"/>
      <c r="E3" s="213"/>
      <c r="F3" s="212" t="s">
        <v>51</v>
      </c>
      <c r="G3" s="212"/>
      <c r="H3" s="212"/>
      <c r="I3" s="212"/>
      <c r="J3" s="211" t="s">
        <v>52</v>
      </c>
      <c r="K3" s="212"/>
      <c r="L3" s="212"/>
      <c r="M3" s="213"/>
      <c r="N3" s="212" t="s">
        <v>90</v>
      </c>
      <c r="O3" s="212"/>
      <c r="P3" s="212"/>
      <c r="Q3" s="212"/>
      <c r="R3" s="211" t="s">
        <v>172</v>
      </c>
      <c r="S3" s="212"/>
      <c r="T3" s="213"/>
      <c r="U3" s="212" t="s">
        <v>173</v>
      </c>
      <c r="V3" s="212"/>
      <c r="W3" s="212"/>
    </row>
    <row r="4" spans="1:23" s="12" customFormat="1" ht="24.9" customHeight="1" x14ac:dyDescent="0.2">
      <c r="A4" s="210"/>
      <c r="B4" s="65">
        <v>2019</v>
      </c>
      <c r="C4" s="66">
        <v>2022</v>
      </c>
      <c r="D4" s="66">
        <v>2023</v>
      </c>
      <c r="E4" s="67" t="s">
        <v>338</v>
      </c>
      <c r="F4" s="66">
        <v>2019</v>
      </c>
      <c r="G4" s="66">
        <v>2022</v>
      </c>
      <c r="H4" s="66">
        <v>2023</v>
      </c>
      <c r="I4" s="66" t="s">
        <v>338</v>
      </c>
      <c r="J4" s="65">
        <v>2019</v>
      </c>
      <c r="K4" s="66">
        <v>2022</v>
      </c>
      <c r="L4" s="66">
        <v>2023</v>
      </c>
      <c r="M4" s="67" t="s">
        <v>338</v>
      </c>
      <c r="N4" s="66">
        <v>2019</v>
      </c>
      <c r="O4" s="66">
        <v>2022</v>
      </c>
      <c r="P4" s="66">
        <v>2023</v>
      </c>
      <c r="Q4" s="66" t="s">
        <v>338</v>
      </c>
      <c r="R4" s="65">
        <v>2019</v>
      </c>
      <c r="S4" s="66">
        <v>2022</v>
      </c>
      <c r="T4" s="67">
        <v>2023</v>
      </c>
      <c r="U4" s="66">
        <v>2019</v>
      </c>
      <c r="V4" s="66">
        <v>2022</v>
      </c>
      <c r="W4" s="66">
        <v>2023</v>
      </c>
    </row>
    <row r="5" spans="1:23" s="12" customFormat="1" ht="12" customHeight="1" thickBot="1" x14ac:dyDescent="0.25">
      <c r="A5" s="26" t="s">
        <v>91</v>
      </c>
      <c r="B5" s="156">
        <v>140</v>
      </c>
      <c r="C5" s="156">
        <v>107</v>
      </c>
      <c r="D5" s="156">
        <v>109</v>
      </c>
      <c r="E5" s="81">
        <f t="shared" ref="E5:E14" si="0">D5/C5-1</f>
        <v>1.8691588785046731E-2</v>
      </c>
      <c r="F5" s="156">
        <v>450</v>
      </c>
      <c r="G5" s="156">
        <v>350</v>
      </c>
      <c r="H5" s="156">
        <v>350</v>
      </c>
      <c r="I5" s="82">
        <f t="shared" ref="I5:I16" si="1">H5/G5-1</f>
        <v>0</v>
      </c>
      <c r="J5" s="157">
        <v>5391</v>
      </c>
      <c r="K5" s="157">
        <v>4492</v>
      </c>
      <c r="L5" s="157">
        <v>4648</v>
      </c>
      <c r="M5" s="81">
        <f t="shared" ref="M5:M16" si="2">L5/K5-1</f>
        <v>3.4728406055209327E-2</v>
      </c>
      <c r="N5" s="69">
        <f>B5+F5+J5</f>
        <v>5981</v>
      </c>
      <c r="O5" s="69">
        <f t="shared" ref="O5:P15" si="3">C5+G5+K5</f>
        <v>4949</v>
      </c>
      <c r="P5" s="69">
        <f t="shared" si="3"/>
        <v>5107</v>
      </c>
      <c r="Q5" s="82">
        <f t="shared" ref="Q5:Q16" si="4">P5/O5-1</f>
        <v>3.1925641543746108E-2</v>
      </c>
      <c r="R5" s="72">
        <f t="shared" ref="R5:R16" si="5">(B5/(N5/100))</f>
        <v>2.340745694699883</v>
      </c>
      <c r="S5" s="73">
        <f t="shared" ref="S5:S16" si="6">(C5/(O5/100))</f>
        <v>2.1620529399878761</v>
      </c>
      <c r="T5" s="74">
        <f t="shared" ref="T5:T16" si="7">(D5/(P5/100))</f>
        <v>2.1343254356765224</v>
      </c>
      <c r="U5" s="73">
        <f t="shared" ref="U5:U16" si="8">(F5/(N5/100))</f>
        <v>7.5238254472496235</v>
      </c>
      <c r="V5" s="73">
        <f t="shared" ref="V5:V16" si="9">(G5/(O5/100))</f>
        <v>7.0721357850070721</v>
      </c>
      <c r="W5" s="73">
        <f t="shared" ref="W5:W16" si="10">(H5/(P5/100))</f>
        <v>6.8533385549246129</v>
      </c>
    </row>
    <row r="6" spans="1:23" s="12" customFormat="1" ht="12" customHeight="1" thickTop="1" thickBot="1" x14ac:dyDescent="0.25">
      <c r="A6" s="26" t="s">
        <v>299</v>
      </c>
      <c r="B6" s="155">
        <v>293</v>
      </c>
      <c r="C6" s="155">
        <v>272</v>
      </c>
      <c r="D6" s="155">
        <v>276</v>
      </c>
      <c r="E6" s="22">
        <f t="shared" si="0"/>
        <v>1.4705882352941124E-2</v>
      </c>
      <c r="F6" s="155">
        <v>981</v>
      </c>
      <c r="G6" s="155">
        <v>1001</v>
      </c>
      <c r="H6" s="155">
        <v>974</v>
      </c>
      <c r="I6" s="15">
        <f t="shared" si="1"/>
        <v>-2.6973026973026948E-2</v>
      </c>
      <c r="J6" s="158">
        <v>26734</v>
      </c>
      <c r="K6" s="158">
        <v>22330</v>
      </c>
      <c r="L6" s="158">
        <v>23626</v>
      </c>
      <c r="M6" s="22">
        <f t="shared" si="2"/>
        <v>5.8038513210926901E-2</v>
      </c>
      <c r="N6" s="148">
        <f t="shared" ref="N6:N15" si="11">B6+F6+J6</f>
        <v>28008</v>
      </c>
      <c r="O6" s="153">
        <f t="shared" si="3"/>
        <v>23603</v>
      </c>
      <c r="P6" s="153">
        <f t="shared" si="3"/>
        <v>24876</v>
      </c>
      <c r="Q6" s="15">
        <f t="shared" si="4"/>
        <v>5.3933821971783313E-2</v>
      </c>
      <c r="R6" s="75">
        <f t="shared" si="5"/>
        <v>1.0461296772350757</v>
      </c>
      <c r="S6" s="76">
        <f t="shared" si="6"/>
        <v>1.1523958818794222</v>
      </c>
      <c r="T6" s="77">
        <f t="shared" si="7"/>
        <v>1.1095031355523397</v>
      </c>
      <c r="U6" s="76">
        <f t="shared" si="8"/>
        <v>3.502570694087404</v>
      </c>
      <c r="V6" s="76">
        <f t="shared" si="9"/>
        <v>4.2409863152989029</v>
      </c>
      <c r="W6" s="76">
        <f t="shared" si="10"/>
        <v>3.9154204856086188</v>
      </c>
    </row>
    <row r="7" spans="1:23" s="12" customFormat="1" ht="12" customHeight="1" thickTop="1" thickBot="1" x14ac:dyDescent="0.25">
      <c r="A7" s="26" t="s">
        <v>300</v>
      </c>
      <c r="B7" s="155">
        <v>37</v>
      </c>
      <c r="C7" s="155">
        <v>16</v>
      </c>
      <c r="D7" s="155">
        <v>9</v>
      </c>
      <c r="E7" s="22">
        <f t="shared" si="0"/>
        <v>-0.4375</v>
      </c>
      <c r="F7" s="155">
        <v>45</v>
      </c>
      <c r="G7" s="155">
        <v>29</v>
      </c>
      <c r="H7" s="155">
        <v>28</v>
      </c>
      <c r="I7" s="15">
        <f t="shared" si="1"/>
        <v>-3.4482758620689613E-2</v>
      </c>
      <c r="J7" s="158">
        <v>600</v>
      </c>
      <c r="K7" s="158">
        <v>607</v>
      </c>
      <c r="L7" s="158">
        <v>503</v>
      </c>
      <c r="M7" s="22">
        <f t="shared" si="2"/>
        <v>-0.17133443163097195</v>
      </c>
      <c r="N7" s="148">
        <f t="shared" si="11"/>
        <v>682</v>
      </c>
      <c r="O7" s="153">
        <f t="shared" si="3"/>
        <v>652</v>
      </c>
      <c r="P7" s="153">
        <f t="shared" si="3"/>
        <v>540</v>
      </c>
      <c r="Q7" s="15">
        <f t="shared" si="4"/>
        <v>-0.17177914110429449</v>
      </c>
      <c r="R7" s="75">
        <f t="shared" si="5"/>
        <v>5.4252199413489732</v>
      </c>
      <c r="S7" s="76">
        <f t="shared" si="6"/>
        <v>2.4539877300613497</v>
      </c>
      <c r="T7" s="77">
        <f t="shared" si="7"/>
        <v>1.6666666666666665</v>
      </c>
      <c r="U7" s="76">
        <f t="shared" si="8"/>
        <v>6.5982404692082106</v>
      </c>
      <c r="V7" s="76">
        <f t="shared" si="9"/>
        <v>4.4478527607361968</v>
      </c>
      <c r="W7" s="76">
        <f t="shared" si="10"/>
        <v>5.1851851851851851</v>
      </c>
    </row>
    <row r="8" spans="1:23" s="12" customFormat="1" ht="12" customHeight="1" thickTop="1" thickBot="1" x14ac:dyDescent="0.25">
      <c r="A8" s="26" t="s">
        <v>92</v>
      </c>
      <c r="B8" s="155">
        <v>36</v>
      </c>
      <c r="C8" s="155">
        <v>35</v>
      </c>
      <c r="D8" s="155">
        <v>29</v>
      </c>
      <c r="E8" s="22">
        <f t="shared" si="0"/>
        <v>-0.17142857142857137</v>
      </c>
      <c r="F8" s="155">
        <v>158</v>
      </c>
      <c r="G8" s="155">
        <v>132</v>
      </c>
      <c r="H8" s="155">
        <v>131</v>
      </c>
      <c r="I8" s="15">
        <f t="shared" si="1"/>
        <v>-7.575757575757569E-3</v>
      </c>
      <c r="J8" s="158">
        <v>2391</v>
      </c>
      <c r="K8" s="158">
        <v>1781</v>
      </c>
      <c r="L8" s="158">
        <v>1787</v>
      </c>
      <c r="M8" s="22">
        <f t="shared" si="2"/>
        <v>3.3688938798428492E-3</v>
      </c>
      <c r="N8" s="148">
        <f t="shared" si="11"/>
        <v>2585</v>
      </c>
      <c r="O8" s="153">
        <f t="shared" si="3"/>
        <v>1948</v>
      </c>
      <c r="P8" s="153">
        <f t="shared" si="3"/>
        <v>1947</v>
      </c>
      <c r="Q8" s="15">
        <f t="shared" si="4"/>
        <v>-5.1334702258731824E-4</v>
      </c>
      <c r="R8" s="75">
        <f t="shared" si="5"/>
        <v>1.3926499032882012</v>
      </c>
      <c r="S8" s="76">
        <f t="shared" si="6"/>
        <v>1.7967145790554415</v>
      </c>
      <c r="T8" s="77">
        <f t="shared" si="7"/>
        <v>1.4894709809964048</v>
      </c>
      <c r="U8" s="76">
        <f t="shared" si="8"/>
        <v>6.1121856866537714</v>
      </c>
      <c r="V8" s="76">
        <f t="shared" si="9"/>
        <v>6.7761806981519506</v>
      </c>
      <c r="W8" s="76">
        <f t="shared" si="10"/>
        <v>6.7282999486389317</v>
      </c>
    </row>
    <row r="9" spans="1:23" s="12" customFormat="1" ht="12" customHeight="1" thickTop="1" thickBot="1" x14ac:dyDescent="0.25">
      <c r="A9" s="26" t="s">
        <v>308</v>
      </c>
      <c r="B9" s="155">
        <v>37</v>
      </c>
      <c r="C9" s="155">
        <v>35</v>
      </c>
      <c r="D9" s="155">
        <v>48</v>
      </c>
      <c r="E9" s="22">
        <f t="shared" si="0"/>
        <v>0.37142857142857144</v>
      </c>
      <c r="F9" s="155">
        <v>215</v>
      </c>
      <c r="G9" s="155">
        <v>235</v>
      </c>
      <c r="H9" s="155">
        <v>295</v>
      </c>
      <c r="I9" s="15">
        <f t="shared" si="1"/>
        <v>0.25531914893617014</v>
      </c>
      <c r="J9" s="158">
        <v>4330</v>
      </c>
      <c r="K9" s="158">
        <v>4744</v>
      </c>
      <c r="L9" s="158">
        <v>5352</v>
      </c>
      <c r="M9" s="22">
        <f t="shared" si="2"/>
        <v>0.12816188870151768</v>
      </c>
      <c r="N9" s="148">
        <f t="shared" si="11"/>
        <v>4582</v>
      </c>
      <c r="O9" s="153">
        <f t="shared" si="3"/>
        <v>5014</v>
      </c>
      <c r="P9" s="153">
        <f t="shared" si="3"/>
        <v>5695</v>
      </c>
      <c r="Q9" s="15">
        <f t="shared" si="4"/>
        <v>0.13581970482648575</v>
      </c>
      <c r="R9" s="75">
        <f t="shared" si="5"/>
        <v>0.80750763858577035</v>
      </c>
      <c r="S9" s="76">
        <f t="shared" si="6"/>
        <v>0.69804547267650574</v>
      </c>
      <c r="T9" s="77">
        <f t="shared" si="7"/>
        <v>0.84284460052677779</v>
      </c>
      <c r="U9" s="76">
        <f t="shared" si="8"/>
        <v>4.6922741161065034</v>
      </c>
      <c r="V9" s="76">
        <f t="shared" si="9"/>
        <v>4.6868767451136817</v>
      </c>
      <c r="W9" s="76">
        <f t="shared" si="10"/>
        <v>5.179982440737489</v>
      </c>
    </row>
    <row r="10" spans="1:23" s="12" customFormat="1" ht="12" customHeight="1" thickTop="1" thickBot="1" x14ac:dyDescent="0.25">
      <c r="A10" s="26" t="s">
        <v>309</v>
      </c>
      <c r="B10" s="155">
        <v>90</v>
      </c>
      <c r="C10" s="155">
        <v>105</v>
      </c>
      <c r="D10" s="155">
        <v>117</v>
      </c>
      <c r="E10" s="22">
        <f t="shared" si="0"/>
        <v>0.11428571428571432</v>
      </c>
      <c r="F10" s="155">
        <v>342</v>
      </c>
      <c r="G10" s="155">
        <v>344</v>
      </c>
      <c r="H10" s="155">
        <v>499</v>
      </c>
      <c r="I10" s="15">
        <f t="shared" si="1"/>
        <v>0.45058139534883712</v>
      </c>
      <c r="J10" s="158">
        <v>2790</v>
      </c>
      <c r="K10" s="158">
        <v>2959</v>
      </c>
      <c r="L10" s="158">
        <v>3491</v>
      </c>
      <c r="M10" s="22">
        <f t="shared" si="2"/>
        <v>0.17979046975329505</v>
      </c>
      <c r="N10" s="148">
        <f t="shared" si="11"/>
        <v>3222</v>
      </c>
      <c r="O10" s="153">
        <f t="shared" si="3"/>
        <v>3408</v>
      </c>
      <c r="P10" s="153">
        <f t="shared" si="3"/>
        <v>4107</v>
      </c>
      <c r="Q10" s="15">
        <f t="shared" si="4"/>
        <v>0.20510563380281699</v>
      </c>
      <c r="R10" s="75">
        <f t="shared" si="5"/>
        <v>2.7932960893854748</v>
      </c>
      <c r="S10" s="76">
        <f t="shared" si="6"/>
        <v>3.080985915492958</v>
      </c>
      <c r="T10" s="77">
        <f t="shared" si="7"/>
        <v>2.8487947406866327</v>
      </c>
      <c r="U10" s="76">
        <f t="shared" si="8"/>
        <v>10.614525139664805</v>
      </c>
      <c r="V10" s="76">
        <f t="shared" si="9"/>
        <v>10.093896713615024</v>
      </c>
      <c r="W10" s="76">
        <f t="shared" si="10"/>
        <v>12.149987825663501</v>
      </c>
    </row>
    <row r="11" spans="1:23" s="12" customFormat="1" ht="12" customHeight="1" thickTop="1" thickBot="1" x14ac:dyDescent="0.25">
      <c r="A11" s="26" t="s">
        <v>81</v>
      </c>
      <c r="B11" s="155">
        <v>27</v>
      </c>
      <c r="C11" s="155">
        <v>31</v>
      </c>
      <c r="D11" s="155">
        <v>33</v>
      </c>
      <c r="E11" s="22">
        <f t="shared" si="0"/>
        <v>6.4516129032258007E-2</v>
      </c>
      <c r="F11" s="155">
        <v>121</v>
      </c>
      <c r="G11" s="155">
        <v>149</v>
      </c>
      <c r="H11" s="155">
        <v>180</v>
      </c>
      <c r="I11" s="15">
        <f t="shared" si="1"/>
        <v>0.20805369127516782</v>
      </c>
      <c r="J11" s="158">
        <v>2172</v>
      </c>
      <c r="K11" s="158">
        <v>2778</v>
      </c>
      <c r="L11" s="158">
        <v>3046</v>
      </c>
      <c r="M11" s="22">
        <f t="shared" si="2"/>
        <v>9.6472282217422656E-2</v>
      </c>
      <c r="N11" s="148">
        <f t="shared" si="11"/>
        <v>2320</v>
      </c>
      <c r="O11" s="153">
        <f t="shared" si="3"/>
        <v>2958</v>
      </c>
      <c r="P11" s="153">
        <f t="shared" si="3"/>
        <v>3259</v>
      </c>
      <c r="Q11" s="15">
        <f t="shared" si="4"/>
        <v>0.10175794455713327</v>
      </c>
      <c r="R11" s="75">
        <f t="shared" si="5"/>
        <v>1.1637931034482758</v>
      </c>
      <c r="S11" s="76">
        <f t="shared" si="6"/>
        <v>1.0480054090601758</v>
      </c>
      <c r="T11" s="77">
        <f t="shared" si="7"/>
        <v>1.0125805461798096</v>
      </c>
      <c r="U11" s="76">
        <f t="shared" si="8"/>
        <v>5.2155172413793105</v>
      </c>
      <c r="V11" s="76">
        <f t="shared" si="9"/>
        <v>5.0371872887085871</v>
      </c>
      <c r="W11" s="76">
        <f t="shared" si="10"/>
        <v>5.5231666155262342</v>
      </c>
    </row>
    <row r="12" spans="1:23" s="12" customFormat="1" ht="12" customHeight="1" thickTop="1" thickBot="1" x14ac:dyDescent="0.25">
      <c r="A12" s="26" t="s">
        <v>82</v>
      </c>
      <c r="B12" s="155">
        <v>12</v>
      </c>
      <c r="C12" s="155">
        <v>4</v>
      </c>
      <c r="D12" s="155">
        <v>9</v>
      </c>
      <c r="E12" s="22">
        <f t="shared" si="0"/>
        <v>1.25</v>
      </c>
      <c r="F12" s="155">
        <v>40</v>
      </c>
      <c r="G12" s="155">
        <v>33</v>
      </c>
      <c r="H12" s="155">
        <v>21</v>
      </c>
      <c r="I12" s="15">
        <f t="shared" si="1"/>
        <v>-0.36363636363636365</v>
      </c>
      <c r="J12" s="158">
        <v>319</v>
      </c>
      <c r="K12" s="158">
        <v>270</v>
      </c>
      <c r="L12" s="158">
        <v>243</v>
      </c>
      <c r="M12" s="22">
        <f t="shared" si="2"/>
        <v>-9.9999999999999978E-2</v>
      </c>
      <c r="N12" s="148">
        <f t="shared" si="11"/>
        <v>371</v>
      </c>
      <c r="O12" s="153">
        <f t="shared" si="3"/>
        <v>307</v>
      </c>
      <c r="P12" s="153">
        <f t="shared" si="3"/>
        <v>273</v>
      </c>
      <c r="Q12" s="15">
        <f t="shared" si="4"/>
        <v>-0.11074918566775249</v>
      </c>
      <c r="R12" s="75">
        <f t="shared" si="5"/>
        <v>3.2345013477088949</v>
      </c>
      <c r="S12" s="76">
        <f t="shared" si="6"/>
        <v>1.3029315960912053</v>
      </c>
      <c r="T12" s="77">
        <f t="shared" si="7"/>
        <v>3.2967032967032965</v>
      </c>
      <c r="U12" s="76">
        <f t="shared" si="8"/>
        <v>10.781671159029649</v>
      </c>
      <c r="V12" s="76">
        <f t="shared" si="9"/>
        <v>10.749185667752444</v>
      </c>
      <c r="W12" s="76">
        <f t="shared" si="10"/>
        <v>7.6923076923076925</v>
      </c>
    </row>
    <row r="13" spans="1:23" s="12" customFormat="1" ht="12" customHeight="1" thickTop="1" thickBot="1" x14ac:dyDescent="0.25">
      <c r="A13" s="26" t="s">
        <v>83</v>
      </c>
      <c r="B13" s="155">
        <v>0</v>
      </c>
      <c r="C13" s="155">
        <v>1</v>
      </c>
      <c r="D13" s="155">
        <v>0</v>
      </c>
      <c r="E13" s="22">
        <f t="shared" si="0"/>
        <v>-1</v>
      </c>
      <c r="F13" s="155">
        <v>1</v>
      </c>
      <c r="G13" s="155">
        <v>2</v>
      </c>
      <c r="H13" s="155">
        <v>5</v>
      </c>
      <c r="I13" s="15">
        <f t="shared" si="1"/>
        <v>1.5</v>
      </c>
      <c r="J13" s="158">
        <v>45</v>
      </c>
      <c r="K13" s="158">
        <v>31</v>
      </c>
      <c r="L13" s="158">
        <v>35</v>
      </c>
      <c r="M13" s="22">
        <f t="shared" si="2"/>
        <v>0.12903225806451624</v>
      </c>
      <c r="N13" s="148">
        <f t="shared" si="11"/>
        <v>46</v>
      </c>
      <c r="O13" s="153">
        <f t="shared" si="3"/>
        <v>34</v>
      </c>
      <c r="P13" s="153">
        <f t="shared" si="3"/>
        <v>40</v>
      </c>
      <c r="Q13" s="15">
        <f t="shared" si="4"/>
        <v>0.17647058823529416</v>
      </c>
      <c r="R13" s="75">
        <f t="shared" si="5"/>
        <v>0</v>
      </c>
      <c r="S13" s="76">
        <f t="shared" si="6"/>
        <v>2.9411764705882351</v>
      </c>
      <c r="T13" s="77">
        <f t="shared" si="7"/>
        <v>0</v>
      </c>
      <c r="U13" s="76">
        <f t="shared" si="8"/>
        <v>2.1739130434782608</v>
      </c>
      <c r="V13" s="76">
        <f t="shared" si="9"/>
        <v>5.8823529411764701</v>
      </c>
      <c r="W13" s="76">
        <f t="shared" si="10"/>
        <v>12.5</v>
      </c>
    </row>
    <row r="14" spans="1:23" s="12" customFormat="1" ht="12" customHeight="1" thickTop="1" thickBot="1" x14ac:dyDescent="0.25">
      <c r="A14" s="26" t="s">
        <v>84</v>
      </c>
      <c r="B14" s="155">
        <v>15</v>
      </c>
      <c r="C14" s="155">
        <v>11</v>
      </c>
      <c r="D14" s="155">
        <v>12</v>
      </c>
      <c r="E14" s="22">
        <f t="shared" si="0"/>
        <v>9.0909090909090828E-2</v>
      </c>
      <c r="F14" s="155">
        <v>25</v>
      </c>
      <c r="G14" s="155">
        <v>24</v>
      </c>
      <c r="H14" s="155">
        <v>14</v>
      </c>
      <c r="I14" s="15">
        <f t="shared" si="1"/>
        <v>-0.41666666666666663</v>
      </c>
      <c r="J14" s="158">
        <v>105</v>
      </c>
      <c r="K14" s="158">
        <v>91</v>
      </c>
      <c r="L14" s="158">
        <v>108</v>
      </c>
      <c r="M14" s="22">
        <f t="shared" si="2"/>
        <v>0.18681318681318682</v>
      </c>
      <c r="N14" s="148">
        <f t="shared" si="11"/>
        <v>145</v>
      </c>
      <c r="O14" s="153">
        <f t="shared" si="3"/>
        <v>126</v>
      </c>
      <c r="P14" s="153">
        <f t="shared" si="3"/>
        <v>134</v>
      </c>
      <c r="Q14" s="15">
        <f t="shared" si="4"/>
        <v>6.3492063492063489E-2</v>
      </c>
      <c r="R14" s="75">
        <f t="shared" si="5"/>
        <v>10.344827586206897</v>
      </c>
      <c r="S14" s="76">
        <f t="shared" si="6"/>
        <v>8.7301587301587293</v>
      </c>
      <c r="T14" s="77">
        <f t="shared" si="7"/>
        <v>8.9552238805970141</v>
      </c>
      <c r="U14" s="76">
        <f t="shared" si="8"/>
        <v>17.241379310344829</v>
      </c>
      <c r="V14" s="76">
        <f t="shared" si="9"/>
        <v>19.047619047619047</v>
      </c>
      <c r="W14" s="76">
        <f t="shared" si="10"/>
        <v>10.44776119402985</v>
      </c>
    </row>
    <row r="15" spans="1:23" s="12" customFormat="1" ht="12" customHeight="1" thickTop="1" x14ac:dyDescent="0.2">
      <c r="A15" s="26" t="s">
        <v>86</v>
      </c>
      <c r="B15" s="155">
        <v>1</v>
      </c>
      <c r="C15" s="155">
        <v>1</v>
      </c>
      <c r="D15" s="155">
        <v>0</v>
      </c>
      <c r="E15" s="22">
        <v>1</v>
      </c>
      <c r="F15" s="155">
        <v>5</v>
      </c>
      <c r="G15" s="155">
        <v>3</v>
      </c>
      <c r="H15" s="155">
        <v>3</v>
      </c>
      <c r="I15" s="15">
        <f t="shared" si="1"/>
        <v>0</v>
      </c>
      <c r="J15" s="158">
        <v>57</v>
      </c>
      <c r="K15" s="158">
        <v>31</v>
      </c>
      <c r="L15" s="158">
        <v>34</v>
      </c>
      <c r="M15" s="22">
        <f t="shared" si="2"/>
        <v>9.6774193548387011E-2</v>
      </c>
      <c r="N15" s="13">
        <f t="shared" si="11"/>
        <v>63</v>
      </c>
      <c r="O15" s="13">
        <f t="shared" si="3"/>
        <v>35</v>
      </c>
      <c r="P15" s="13">
        <f t="shared" si="3"/>
        <v>37</v>
      </c>
      <c r="Q15" s="15">
        <f t="shared" si="4"/>
        <v>5.7142857142857162E-2</v>
      </c>
      <c r="R15" s="75">
        <f t="shared" si="5"/>
        <v>1.5873015873015872</v>
      </c>
      <c r="S15" s="76">
        <f t="shared" si="6"/>
        <v>2.8571428571428572</v>
      </c>
      <c r="T15" s="77">
        <f t="shared" si="7"/>
        <v>0</v>
      </c>
      <c r="U15" s="76">
        <f t="shared" si="8"/>
        <v>7.9365079365079367</v>
      </c>
      <c r="V15" s="76">
        <f t="shared" si="9"/>
        <v>8.5714285714285712</v>
      </c>
      <c r="W15" s="76">
        <f t="shared" si="10"/>
        <v>8.1081081081081088</v>
      </c>
    </row>
    <row r="16" spans="1:23" s="12" customFormat="1" ht="12" customHeight="1" thickBot="1" x14ac:dyDescent="0.25">
      <c r="A16" s="28" t="s">
        <v>0</v>
      </c>
      <c r="B16" s="23">
        <f>SUM(B5:B15)</f>
        <v>688</v>
      </c>
      <c r="C16" s="16">
        <f t="shared" ref="C16:D16" si="12">SUM(C5:C15)</f>
        <v>618</v>
      </c>
      <c r="D16" s="16">
        <f t="shared" si="12"/>
        <v>642</v>
      </c>
      <c r="E16" s="24">
        <f>D16/C16-1</f>
        <v>3.8834951456310662E-2</v>
      </c>
      <c r="F16" s="16">
        <f>SUM(F5:F15)</f>
        <v>2383</v>
      </c>
      <c r="G16" s="16">
        <f t="shared" ref="G16:H16" si="13">SUM(G5:G15)</f>
        <v>2302</v>
      </c>
      <c r="H16" s="16">
        <f t="shared" si="13"/>
        <v>2500</v>
      </c>
      <c r="I16" s="17">
        <f t="shared" si="1"/>
        <v>8.6012163336229408E-2</v>
      </c>
      <c r="J16" s="23">
        <f>SUM(J5:J15)</f>
        <v>44934</v>
      </c>
      <c r="K16" s="16">
        <f t="shared" ref="K16:L16" si="14">SUM(K5:K15)</f>
        <v>40114</v>
      </c>
      <c r="L16" s="16">
        <f t="shared" si="14"/>
        <v>42873</v>
      </c>
      <c r="M16" s="24">
        <f t="shared" si="2"/>
        <v>6.8778979907264226E-2</v>
      </c>
      <c r="N16" s="16">
        <f>SUM(N5:N15)</f>
        <v>48005</v>
      </c>
      <c r="O16" s="16">
        <f t="shared" ref="O16:P16" si="15">SUM(O5:O15)</f>
        <v>43034</v>
      </c>
      <c r="P16" s="16">
        <f t="shared" si="15"/>
        <v>46015</v>
      </c>
      <c r="Q16" s="17">
        <f t="shared" si="4"/>
        <v>6.9270809127666588E-2</v>
      </c>
      <c r="R16" s="78">
        <f t="shared" si="5"/>
        <v>1.4331840433288199</v>
      </c>
      <c r="S16" s="79">
        <f t="shared" si="6"/>
        <v>1.4360738021099597</v>
      </c>
      <c r="T16" s="80">
        <f t="shared" si="7"/>
        <v>1.3951972182983809</v>
      </c>
      <c r="U16" s="79">
        <f t="shared" si="8"/>
        <v>4.9640662430996771</v>
      </c>
      <c r="V16" s="79">
        <f t="shared" si="9"/>
        <v>5.3492587256587818</v>
      </c>
      <c r="W16" s="79">
        <f t="shared" si="10"/>
        <v>5.4330109746821691</v>
      </c>
    </row>
    <row r="17" spans="1:1" s="12" customFormat="1" ht="12" customHeight="1" x14ac:dyDescent="0.2">
      <c r="A17" s="49" t="s">
        <v>85</v>
      </c>
    </row>
    <row r="18" spans="1:1" s="12" customFormat="1" ht="12" customHeight="1" x14ac:dyDescent="0.2"/>
    <row r="19" spans="1:1" s="12" customFormat="1" ht="12" customHeight="1" x14ac:dyDescent="0.2"/>
    <row r="20" spans="1:1" s="12" customFormat="1" ht="12" customHeight="1" x14ac:dyDescent="0.2"/>
    <row r="21" spans="1:1" s="12" customFormat="1" ht="12" customHeight="1" x14ac:dyDescent="0.2"/>
    <row r="22" spans="1:1" s="12" customFormat="1" ht="12" customHeight="1" x14ac:dyDescent="0.2"/>
    <row r="23" spans="1:1" s="12" customFormat="1" ht="12" customHeight="1" x14ac:dyDescent="0.2"/>
    <row r="24" spans="1:1" s="12" customFormat="1" ht="12" customHeight="1" x14ac:dyDescent="0.2"/>
    <row r="25" spans="1:1" s="12" customFormat="1" ht="12" customHeight="1" x14ac:dyDescent="0.2"/>
    <row r="26" spans="1:1" s="12" customFormat="1" ht="12" customHeight="1" x14ac:dyDescent="0.2"/>
    <row r="27" spans="1:1" s="12" customFormat="1" ht="12" customHeight="1" x14ac:dyDescent="0.2"/>
    <row r="28" spans="1:1" s="12" customFormat="1" ht="12" customHeight="1" x14ac:dyDescent="0.2"/>
    <row r="29" spans="1:1" s="12" customFormat="1" ht="12" customHeight="1" x14ac:dyDescent="0.2"/>
    <row r="30" spans="1:1" ht="12" customHeight="1" x14ac:dyDescent="0.25"/>
    <row r="31" spans="1:1" ht="12" customHeight="1" x14ac:dyDescent="0.25"/>
    <row r="32" spans="1:1" ht="12" customHeight="1" x14ac:dyDescent="0.25"/>
    <row r="33" s="9" customFormat="1" ht="12" customHeight="1" x14ac:dyDescent="0.25"/>
  </sheetData>
  <mergeCells count="7">
    <mergeCell ref="R3:T3"/>
    <mergeCell ref="U3:W3"/>
    <mergeCell ref="A3:A4"/>
    <mergeCell ref="B3:E3"/>
    <mergeCell ref="F3:I3"/>
    <mergeCell ref="J3:M3"/>
    <mergeCell ref="N3:Q3"/>
  </mergeCells>
  <pageMargins left="0.25" right="0.25" top="0.75" bottom="0.75" header="0.3" footer="0.3"/>
  <pageSetup paperSize="9" scale="81" fitToHeight="2" orientation="portrait" horizontalDpi="300" verticalDpi="300" r:id="rId1"/>
  <headerFooter scaleWithDoc="0" alignWithMargins="0"/>
  <ignoredErrors>
    <ignoredError sqref="B16:D16 F16:H16 J16:L16 N16:Q16" formulaRange="1"/>
    <ignoredError sqref="E16 I16 M16" formula="1" formulaRange="1"/>
  </ignoredError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805A0-04A9-4955-B371-DA44B5FDEACC}">
  <dimension ref="A1:Q33"/>
  <sheetViews>
    <sheetView showGridLines="0" zoomScale="120" zoomScaleNormal="120" zoomScaleSheetLayoutView="115" workbookViewId="0">
      <selection activeCell="G1" sqref="G1"/>
    </sheetView>
  </sheetViews>
  <sheetFormatPr defaultColWidth="9.109375" defaultRowHeight="14.4" x14ac:dyDescent="0.3"/>
  <cols>
    <col min="1" max="1" width="15.6640625" style="38" customWidth="1"/>
    <col min="2" max="17" width="7.6640625" style="38" customWidth="1"/>
    <col min="18" max="24" width="5.6640625" style="38" customWidth="1"/>
    <col min="25" max="16384" width="9.109375" style="38"/>
  </cols>
  <sheetData>
    <row r="1" spans="1:17" ht="19.95" customHeight="1" x14ac:dyDescent="0.3">
      <c r="A1" s="1" t="s">
        <v>346</v>
      </c>
      <c r="B1" s="30"/>
      <c r="C1" s="30"/>
      <c r="D1" s="30"/>
      <c r="E1" s="30"/>
      <c r="F1" s="30"/>
      <c r="G1" s="34"/>
      <c r="H1" s="34"/>
      <c r="I1" s="34"/>
      <c r="J1" s="34"/>
    </row>
    <row r="2" spans="1:17" s="41" customFormat="1" ht="25.2" customHeight="1" thickBot="1" x14ac:dyDescent="0.25"/>
    <row r="3" spans="1:17" s="41" customFormat="1" ht="13.95" customHeight="1" x14ac:dyDescent="0.2">
      <c r="A3" s="209" t="s">
        <v>93</v>
      </c>
      <c r="B3" s="211" t="s">
        <v>50</v>
      </c>
      <c r="C3" s="212"/>
      <c r="D3" s="212"/>
      <c r="E3" s="213"/>
      <c r="F3" s="212" t="s">
        <v>51</v>
      </c>
      <c r="G3" s="212"/>
      <c r="H3" s="212"/>
      <c r="I3" s="212"/>
      <c r="J3" s="211" t="s">
        <v>52</v>
      </c>
      <c r="K3" s="212"/>
      <c r="L3" s="212"/>
      <c r="M3" s="213"/>
      <c r="N3" s="212" t="s">
        <v>90</v>
      </c>
      <c r="O3" s="212"/>
      <c r="P3" s="212"/>
      <c r="Q3" s="213"/>
    </row>
    <row r="4" spans="1:17" s="41" customFormat="1" ht="24.9" customHeight="1" x14ac:dyDescent="0.2">
      <c r="A4" s="210"/>
      <c r="B4" s="65">
        <v>2019</v>
      </c>
      <c r="C4" s="66">
        <v>2022</v>
      </c>
      <c r="D4" s="66">
        <v>2023</v>
      </c>
      <c r="E4" s="67" t="s">
        <v>338</v>
      </c>
      <c r="F4" s="66">
        <v>2019</v>
      </c>
      <c r="G4" s="66">
        <v>2022</v>
      </c>
      <c r="H4" s="66">
        <v>2023</v>
      </c>
      <c r="I4" s="66" t="s">
        <v>338</v>
      </c>
      <c r="J4" s="65">
        <v>2019</v>
      </c>
      <c r="K4" s="66">
        <v>2022</v>
      </c>
      <c r="L4" s="66">
        <v>2023</v>
      </c>
      <c r="M4" s="67" t="s">
        <v>338</v>
      </c>
      <c r="N4" s="66">
        <v>2019</v>
      </c>
      <c r="O4" s="66">
        <v>2022</v>
      </c>
      <c r="P4" s="66">
        <v>2023</v>
      </c>
      <c r="Q4" s="67" t="s">
        <v>338</v>
      </c>
    </row>
    <row r="5" spans="1:17" s="41" customFormat="1" ht="12" customHeight="1" thickBot="1" x14ac:dyDescent="0.25">
      <c r="A5" s="26" t="s">
        <v>94</v>
      </c>
      <c r="B5" s="156">
        <v>505</v>
      </c>
      <c r="C5" s="156">
        <v>500</v>
      </c>
      <c r="D5" s="156">
        <v>510</v>
      </c>
      <c r="E5" s="81">
        <f t="shared" ref="E5:E6" si="0">D5/C5-1</f>
        <v>2.0000000000000018E-2</v>
      </c>
      <c r="F5" s="157">
        <v>1775</v>
      </c>
      <c r="G5" s="157">
        <v>1684</v>
      </c>
      <c r="H5" s="157">
        <v>1911</v>
      </c>
      <c r="I5" s="82">
        <f t="shared" ref="I5:I6" si="1">H5/G5-1</f>
        <v>0.13479809976247026</v>
      </c>
      <c r="J5" s="157">
        <v>25642</v>
      </c>
      <c r="K5" s="157">
        <v>23907</v>
      </c>
      <c r="L5" s="157">
        <v>25389</v>
      </c>
      <c r="M5" s="81">
        <f t="shared" ref="M5:M7" si="2">L5/K5-1</f>
        <v>6.1990212071778128E-2</v>
      </c>
      <c r="N5" s="69">
        <f>B5+F5+J5</f>
        <v>27922</v>
      </c>
      <c r="O5" s="69">
        <f t="shared" ref="O5:P7" si="3">C5+G5+K5</f>
        <v>26091</v>
      </c>
      <c r="P5" s="69">
        <f t="shared" si="3"/>
        <v>27810</v>
      </c>
      <c r="Q5" s="82">
        <f t="shared" ref="Q5:Q7" si="4">P5/O5-1</f>
        <v>6.5884787857882099E-2</v>
      </c>
    </row>
    <row r="6" spans="1:17" s="41" customFormat="1" ht="12" customHeight="1" thickTop="1" thickBot="1" x14ac:dyDescent="0.25">
      <c r="A6" s="26" t="s">
        <v>95</v>
      </c>
      <c r="B6" s="155">
        <v>182</v>
      </c>
      <c r="C6" s="155">
        <v>118</v>
      </c>
      <c r="D6" s="155">
        <v>131</v>
      </c>
      <c r="E6" s="22">
        <f t="shared" si="0"/>
        <v>0.11016949152542366</v>
      </c>
      <c r="F6" s="158">
        <v>604</v>
      </c>
      <c r="G6" s="158">
        <v>618</v>
      </c>
      <c r="H6" s="158">
        <v>589</v>
      </c>
      <c r="I6" s="15">
        <f t="shared" si="1"/>
        <v>-4.6925566343042124E-2</v>
      </c>
      <c r="J6" s="158">
        <v>19276</v>
      </c>
      <c r="K6" s="158">
        <v>16206</v>
      </c>
      <c r="L6" s="158">
        <v>17480</v>
      </c>
      <c r="M6" s="22">
        <f t="shared" si="2"/>
        <v>7.8612859434777249E-2</v>
      </c>
      <c r="N6" s="148">
        <f t="shared" ref="N6:N7" si="5">B6+F6+J6</f>
        <v>20062</v>
      </c>
      <c r="O6" s="153">
        <f t="shared" si="3"/>
        <v>16942</v>
      </c>
      <c r="P6" s="153">
        <f t="shared" si="3"/>
        <v>18200</v>
      </c>
      <c r="Q6" s="15">
        <f t="shared" si="4"/>
        <v>7.4253334907330881E-2</v>
      </c>
    </row>
    <row r="7" spans="1:17" s="41" customFormat="1" ht="12" customHeight="1" thickTop="1" x14ac:dyDescent="0.2">
      <c r="A7" s="26" t="s">
        <v>70</v>
      </c>
      <c r="B7" s="155">
        <v>1</v>
      </c>
      <c r="C7" s="155">
        <v>0</v>
      </c>
      <c r="D7" s="155">
        <v>1</v>
      </c>
      <c r="E7" s="22" t="s">
        <v>62</v>
      </c>
      <c r="F7" s="155">
        <v>4</v>
      </c>
      <c r="G7" s="155">
        <v>0</v>
      </c>
      <c r="H7" s="155">
        <v>0</v>
      </c>
      <c r="I7" s="15" t="s">
        <v>62</v>
      </c>
      <c r="J7" s="155">
        <v>16</v>
      </c>
      <c r="K7" s="155">
        <v>1</v>
      </c>
      <c r="L7" s="155">
        <v>4</v>
      </c>
      <c r="M7" s="22">
        <f t="shared" si="2"/>
        <v>3</v>
      </c>
      <c r="N7" s="13">
        <f t="shared" si="5"/>
        <v>21</v>
      </c>
      <c r="O7" s="13">
        <f t="shared" si="3"/>
        <v>1</v>
      </c>
      <c r="P7" s="13">
        <f t="shared" si="3"/>
        <v>5</v>
      </c>
      <c r="Q7" s="15">
        <f t="shared" si="4"/>
        <v>4</v>
      </c>
    </row>
    <row r="8" spans="1:17" s="41" customFormat="1" ht="12" customHeight="1" thickBot="1" x14ac:dyDescent="0.25">
      <c r="A8" s="28" t="s">
        <v>0</v>
      </c>
      <c r="B8" s="23">
        <f>SUM(B5:B7)</f>
        <v>688</v>
      </c>
      <c r="C8" s="16">
        <f t="shared" ref="C8:D8" si="6">SUM(C5:C7)</f>
        <v>618</v>
      </c>
      <c r="D8" s="16">
        <f t="shared" si="6"/>
        <v>642</v>
      </c>
      <c r="E8" s="24">
        <f t="shared" ref="E8" si="7">D8/C8-1</f>
        <v>3.8834951456310662E-2</v>
      </c>
      <c r="F8" s="16">
        <f t="shared" ref="F8:H8" si="8">SUM(F5:F7)</f>
        <v>2383</v>
      </c>
      <c r="G8" s="16">
        <f t="shared" si="8"/>
        <v>2302</v>
      </c>
      <c r="H8" s="16">
        <f t="shared" si="8"/>
        <v>2500</v>
      </c>
      <c r="I8" s="17">
        <f t="shared" ref="I8" si="9">H8/G8-1</f>
        <v>8.6012163336229408E-2</v>
      </c>
      <c r="J8" s="23">
        <f t="shared" ref="J8:L8" si="10">SUM(J5:J7)</f>
        <v>44934</v>
      </c>
      <c r="K8" s="16">
        <f t="shared" si="10"/>
        <v>40114</v>
      </c>
      <c r="L8" s="16">
        <f t="shared" si="10"/>
        <v>42873</v>
      </c>
      <c r="M8" s="24">
        <f t="shared" ref="M8" si="11">L8/K8-1</f>
        <v>6.8778979907264226E-2</v>
      </c>
      <c r="N8" s="16">
        <f t="shared" ref="N8:P8" si="12">SUM(N5:N7)</f>
        <v>48005</v>
      </c>
      <c r="O8" s="16">
        <f t="shared" si="12"/>
        <v>43034</v>
      </c>
      <c r="P8" s="16">
        <f t="shared" si="12"/>
        <v>46015</v>
      </c>
      <c r="Q8" s="17">
        <f t="shared" ref="Q8" si="13">P8/O8-1</f>
        <v>6.9270809127666588E-2</v>
      </c>
    </row>
    <row r="9" spans="1:17" s="41" customFormat="1" ht="12" customHeight="1" x14ac:dyDescent="0.2"/>
    <row r="10" spans="1:17" s="41" customFormat="1" ht="12" customHeight="1" x14ac:dyDescent="0.2"/>
    <row r="11" spans="1:17" s="41" customFormat="1" ht="12" customHeight="1" x14ac:dyDescent="0.2"/>
    <row r="12" spans="1:17" s="41" customFormat="1" ht="12" customHeight="1" x14ac:dyDescent="0.2"/>
    <row r="13" spans="1:17" s="41" customFormat="1" ht="12" customHeight="1" x14ac:dyDescent="0.2"/>
    <row r="14" spans="1:17" s="41" customFormat="1" ht="12" customHeight="1" x14ac:dyDescent="0.2"/>
    <row r="15" spans="1:17" s="41" customFormat="1" ht="12" customHeight="1" x14ac:dyDescent="0.2"/>
    <row r="16" spans="1:17" s="41" customFormat="1" ht="12" customHeight="1" x14ac:dyDescent="0.2"/>
    <row r="17" s="41" customFormat="1" ht="12" customHeight="1" x14ac:dyDescent="0.2"/>
    <row r="18" s="41" customFormat="1" ht="12" customHeight="1" x14ac:dyDescent="0.2"/>
    <row r="19" s="41" customFormat="1" ht="12" customHeight="1" x14ac:dyDescent="0.2"/>
    <row r="20" s="41" customFormat="1" ht="12" customHeight="1" x14ac:dyDescent="0.2"/>
    <row r="21" s="41" customFormat="1" ht="12" customHeight="1" x14ac:dyDescent="0.2"/>
    <row r="22" s="41" customFormat="1" ht="12" customHeight="1" x14ac:dyDescent="0.2"/>
    <row r="23" s="41" customFormat="1" ht="12" customHeight="1" x14ac:dyDescent="0.2"/>
    <row r="24" s="41" customFormat="1" ht="12" customHeight="1" x14ac:dyDescent="0.2"/>
    <row r="25" s="41" customFormat="1" ht="12" customHeight="1" x14ac:dyDescent="0.2"/>
    <row r="26" s="41" customFormat="1" ht="12" customHeight="1" x14ac:dyDescent="0.2"/>
    <row r="27" s="41" customFormat="1" ht="12" customHeight="1" x14ac:dyDescent="0.2"/>
    <row r="28" s="41" customFormat="1" ht="12" customHeight="1" x14ac:dyDescent="0.2"/>
    <row r="29" s="41" customFormat="1" ht="12" customHeight="1" x14ac:dyDescent="0.2"/>
    <row r="30" s="38" customFormat="1" ht="12" customHeight="1" x14ac:dyDescent="0.3"/>
    <row r="31" s="38" customFormat="1" ht="12" customHeight="1" x14ac:dyDescent="0.3"/>
    <row r="32" s="38" customFormat="1" ht="12" customHeight="1" x14ac:dyDescent="0.3"/>
    <row r="33" s="38" customFormat="1" ht="12" customHeight="1" x14ac:dyDescent="0.3"/>
  </sheetData>
  <mergeCells count="5"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scale="86" orientation="portrait" r:id="rId1"/>
  <ignoredErrors>
    <ignoredError sqref="B8:H8 Q8" formulaRange="1"/>
    <ignoredError sqref="I8:P8" formula="1" formulaRange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F41DA-23AE-4099-97B7-4F4725D2371F}">
  <sheetPr>
    <tabColor theme="0" tint="-4.9989318521683403E-2"/>
  </sheetPr>
  <dimension ref="A1:Q33"/>
  <sheetViews>
    <sheetView showGridLines="0" zoomScale="120" zoomScaleNormal="120" zoomScaleSheetLayoutView="130" workbookViewId="0">
      <selection activeCell="G1" sqref="G1"/>
    </sheetView>
  </sheetViews>
  <sheetFormatPr defaultColWidth="9.109375" defaultRowHeight="14.4" x14ac:dyDescent="0.3"/>
  <cols>
    <col min="1" max="1" width="15.6640625" style="38" customWidth="1"/>
    <col min="2" max="17" width="7.6640625" style="38" customWidth="1"/>
    <col min="18" max="24" width="5.6640625" style="38" customWidth="1"/>
    <col min="25" max="16384" width="9.109375" style="38"/>
  </cols>
  <sheetData>
    <row r="1" spans="1:17" ht="19.95" customHeight="1" x14ac:dyDescent="0.3">
      <c r="A1" s="1" t="s">
        <v>347</v>
      </c>
      <c r="B1" s="30"/>
      <c r="C1" s="30"/>
      <c r="D1" s="30"/>
      <c r="E1" s="30"/>
      <c r="F1" s="30"/>
    </row>
    <row r="2" spans="1:17" s="41" customFormat="1" ht="25.2" customHeight="1" thickBot="1" x14ac:dyDescent="0.25"/>
    <row r="3" spans="1:17" s="41" customFormat="1" ht="13.95" customHeight="1" x14ac:dyDescent="0.2">
      <c r="A3" s="209" t="s">
        <v>96</v>
      </c>
      <c r="B3" s="211" t="s">
        <v>50</v>
      </c>
      <c r="C3" s="212"/>
      <c r="D3" s="212"/>
      <c r="E3" s="213"/>
      <c r="F3" s="212" t="s">
        <v>51</v>
      </c>
      <c r="G3" s="212"/>
      <c r="H3" s="212"/>
      <c r="I3" s="212"/>
      <c r="J3" s="211" t="s">
        <v>52</v>
      </c>
      <c r="K3" s="212"/>
      <c r="L3" s="212"/>
      <c r="M3" s="213"/>
      <c r="N3" s="212" t="s">
        <v>90</v>
      </c>
      <c r="O3" s="212"/>
      <c r="P3" s="212"/>
      <c r="Q3" s="213"/>
    </row>
    <row r="4" spans="1:17" s="41" customFormat="1" ht="24.9" customHeight="1" x14ac:dyDescent="0.2">
      <c r="A4" s="210"/>
      <c r="B4" s="65">
        <v>2019</v>
      </c>
      <c r="C4" s="66">
        <v>2022</v>
      </c>
      <c r="D4" s="66">
        <v>2023</v>
      </c>
      <c r="E4" s="67" t="s">
        <v>338</v>
      </c>
      <c r="F4" s="66">
        <v>2019</v>
      </c>
      <c r="G4" s="66">
        <v>2022</v>
      </c>
      <c r="H4" s="66">
        <v>2023</v>
      </c>
      <c r="I4" s="66" t="s">
        <v>338</v>
      </c>
      <c r="J4" s="65">
        <v>2019</v>
      </c>
      <c r="K4" s="66">
        <v>2022</v>
      </c>
      <c r="L4" s="66">
        <v>2023</v>
      </c>
      <c r="M4" s="67" t="s">
        <v>338</v>
      </c>
      <c r="N4" s="66">
        <v>2019</v>
      </c>
      <c r="O4" s="66">
        <v>2022</v>
      </c>
      <c r="P4" s="66">
        <v>2023</v>
      </c>
      <c r="Q4" s="67" t="s">
        <v>338</v>
      </c>
    </row>
    <row r="5" spans="1:17" s="41" customFormat="1" ht="12" customHeight="1" x14ac:dyDescent="0.2">
      <c r="A5" s="26" t="s">
        <v>97</v>
      </c>
      <c r="B5" s="156">
        <v>14</v>
      </c>
      <c r="C5" s="156">
        <v>12</v>
      </c>
      <c r="D5" s="156">
        <v>11</v>
      </c>
      <c r="E5" s="81">
        <f t="shared" ref="E5:E18" si="0">D5/C5-1</f>
        <v>-8.333333333333337E-2</v>
      </c>
      <c r="F5" s="156">
        <v>91</v>
      </c>
      <c r="G5" s="156">
        <v>78</v>
      </c>
      <c r="H5" s="156">
        <v>75</v>
      </c>
      <c r="I5" s="82">
        <f t="shared" ref="I5:I18" si="1">H5/G5-1</f>
        <v>-3.8461538461538436E-2</v>
      </c>
      <c r="J5" s="157">
        <v>2435</v>
      </c>
      <c r="K5" s="157">
        <v>1984</v>
      </c>
      <c r="L5" s="157">
        <v>2201</v>
      </c>
      <c r="M5" s="81">
        <f t="shared" ref="M5:M19" si="2">L5/K5-1</f>
        <v>0.109375</v>
      </c>
      <c r="N5" s="69">
        <f t="shared" ref="N5:P19" si="3">B5+F5+J5</f>
        <v>2540</v>
      </c>
      <c r="O5" s="69">
        <f t="shared" si="3"/>
        <v>2074</v>
      </c>
      <c r="P5" s="69">
        <f t="shared" si="3"/>
        <v>2287</v>
      </c>
      <c r="Q5" s="82">
        <f t="shared" ref="Q5:Q19" si="4">P5/O5-1</f>
        <v>0.1027000964320155</v>
      </c>
    </row>
    <row r="6" spans="1:17" s="41" customFormat="1" ht="12" customHeight="1" x14ac:dyDescent="0.2">
      <c r="A6" s="26" t="s">
        <v>254</v>
      </c>
      <c r="B6" s="155">
        <v>24</v>
      </c>
      <c r="C6" s="155">
        <v>25</v>
      </c>
      <c r="D6" s="155">
        <v>34</v>
      </c>
      <c r="E6" s="22">
        <f t="shared" si="0"/>
        <v>0.3600000000000001</v>
      </c>
      <c r="F6" s="155">
        <v>133</v>
      </c>
      <c r="G6" s="155">
        <v>138</v>
      </c>
      <c r="H6" s="155">
        <v>171</v>
      </c>
      <c r="I6" s="15">
        <f t="shared" si="1"/>
        <v>0.23913043478260865</v>
      </c>
      <c r="J6" s="158">
        <v>3336</v>
      </c>
      <c r="K6" s="158">
        <v>2893</v>
      </c>
      <c r="L6" s="158">
        <v>3292</v>
      </c>
      <c r="M6" s="22">
        <f t="shared" si="2"/>
        <v>0.13791911510542687</v>
      </c>
      <c r="N6" s="13">
        <f t="shared" si="3"/>
        <v>3493</v>
      </c>
      <c r="O6" s="13">
        <f t="shared" si="3"/>
        <v>3056</v>
      </c>
      <c r="P6" s="13">
        <f t="shared" si="3"/>
        <v>3497</v>
      </c>
      <c r="Q6" s="15">
        <f t="shared" si="4"/>
        <v>0.144306282722513</v>
      </c>
    </row>
    <row r="7" spans="1:17" s="41" customFormat="1" ht="12" customHeight="1" x14ac:dyDescent="0.2">
      <c r="A7" s="26" t="s">
        <v>255</v>
      </c>
      <c r="B7" s="155">
        <v>58</v>
      </c>
      <c r="C7" s="155">
        <v>48</v>
      </c>
      <c r="D7" s="155">
        <v>48</v>
      </c>
      <c r="E7" s="22">
        <f t="shared" si="0"/>
        <v>0</v>
      </c>
      <c r="F7" s="155">
        <v>219</v>
      </c>
      <c r="G7" s="155">
        <v>243</v>
      </c>
      <c r="H7" s="155">
        <v>262</v>
      </c>
      <c r="I7" s="15">
        <f t="shared" si="1"/>
        <v>7.8189300411522611E-2</v>
      </c>
      <c r="J7" s="158">
        <v>5039</v>
      </c>
      <c r="K7" s="158">
        <v>4508</v>
      </c>
      <c r="L7" s="158">
        <v>4697</v>
      </c>
      <c r="M7" s="22">
        <f t="shared" si="2"/>
        <v>4.1925465838509313E-2</v>
      </c>
      <c r="N7" s="13">
        <f t="shared" si="3"/>
        <v>5316</v>
      </c>
      <c r="O7" s="13">
        <f t="shared" si="3"/>
        <v>4799</v>
      </c>
      <c r="P7" s="13">
        <f t="shared" si="3"/>
        <v>5007</v>
      </c>
      <c r="Q7" s="15">
        <f t="shared" si="4"/>
        <v>4.3342362992289996E-2</v>
      </c>
    </row>
    <row r="8" spans="1:17" s="41" customFormat="1" ht="12" customHeight="1" x14ac:dyDescent="0.2">
      <c r="A8" s="26" t="s">
        <v>256</v>
      </c>
      <c r="B8" s="155">
        <v>46</v>
      </c>
      <c r="C8" s="155">
        <v>50</v>
      </c>
      <c r="D8" s="155">
        <v>48</v>
      </c>
      <c r="E8" s="22">
        <f t="shared" si="0"/>
        <v>-4.0000000000000036E-2</v>
      </c>
      <c r="F8" s="155">
        <v>218</v>
      </c>
      <c r="G8" s="155">
        <v>212</v>
      </c>
      <c r="H8" s="155">
        <v>236</v>
      </c>
      <c r="I8" s="15">
        <f t="shared" si="1"/>
        <v>0.1132075471698113</v>
      </c>
      <c r="J8" s="158">
        <v>4156</v>
      </c>
      <c r="K8" s="158">
        <v>3924</v>
      </c>
      <c r="L8" s="158">
        <v>4217</v>
      </c>
      <c r="M8" s="22">
        <f t="shared" si="2"/>
        <v>7.4668705402650248E-2</v>
      </c>
      <c r="N8" s="13">
        <f t="shared" si="3"/>
        <v>4420</v>
      </c>
      <c r="O8" s="13">
        <f t="shared" si="3"/>
        <v>4186</v>
      </c>
      <c r="P8" s="13">
        <f t="shared" si="3"/>
        <v>4501</v>
      </c>
      <c r="Q8" s="15">
        <f t="shared" si="4"/>
        <v>7.5250836120401399E-2</v>
      </c>
    </row>
    <row r="9" spans="1:17" s="41" customFormat="1" ht="12" customHeight="1" x14ac:dyDescent="0.2">
      <c r="A9" s="26" t="s">
        <v>257</v>
      </c>
      <c r="B9" s="155">
        <v>38</v>
      </c>
      <c r="C9" s="155">
        <v>32</v>
      </c>
      <c r="D9" s="155">
        <v>36</v>
      </c>
      <c r="E9" s="22">
        <f t="shared" si="0"/>
        <v>0.125</v>
      </c>
      <c r="F9" s="155">
        <v>192</v>
      </c>
      <c r="G9" s="155">
        <v>190</v>
      </c>
      <c r="H9" s="155">
        <v>207</v>
      </c>
      <c r="I9" s="15">
        <f t="shared" si="1"/>
        <v>8.9473684210526372E-2</v>
      </c>
      <c r="J9" s="158">
        <v>3616</v>
      </c>
      <c r="K9" s="158">
        <v>3288</v>
      </c>
      <c r="L9" s="158">
        <v>3569</v>
      </c>
      <c r="M9" s="22">
        <f t="shared" si="2"/>
        <v>8.5462287104622892E-2</v>
      </c>
      <c r="N9" s="13">
        <f t="shared" si="3"/>
        <v>3846</v>
      </c>
      <c r="O9" s="13">
        <f t="shared" si="3"/>
        <v>3510</v>
      </c>
      <c r="P9" s="13">
        <f t="shared" si="3"/>
        <v>3812</v>
      </c>
      <c r="Q9" s="15">
        <f t="shared" si="4"/>
        <v>8.6039886039886104E-2</v>
      </c>
    </row>
    <row r="10" spans="1:17" s="41" customFormat="1" ht="12" customHeight="1" x14ac:dyDescent="0.2">
      <c r="A10" s="26" t="s">
        <v>258</v>
      </c>
      <c r="B10" s="155">
        <v>47</v>
      </c>
      <c r="C10" s="155">
        <v>39</v>
      </c>
      <c r="D10" s="155">
        <v>41</v>
      </c>
      <c r="E10" s="22">
        <f t="shared" si="0"/>
        <v>5.1282051282051322E-2</v>
      </c>
      <c r="F10" s="155">
        <v>199</v>
      </c>
      <c r="G10" s="155">
        <v>160</v>
      </c>
      <c r="H10" s="155">
        <v>173</v>
      </c>
      <c r="I10" s="15">
        <f t="shared" si="1"/>
        <v>8.1250000000000044E-2</v>
      </c>
      <c r="J10" s="158">
        <v>3389</v>
      </c>
      <c r="K10" s="158">
        <v>2976</v>
      </c>
      <c r="L10" s="158">
        <v>3242</v>
      </c>
      <c r="M10" s="22">
        <f t="shared" si="2"/>
        <v>8.9381720430107503E-2</v>
      </c>
      <c r="N10" s="13">
        <f t="shared" si="3"/>
        <v>3635</v>
      </c>
      <c r="O10" s="13">
        <f t="shared" si="3"/>
        <v>3175</v>
      </c>
      <c r="P10" s="13">
        <f t="shared" si="3"/>
        <v>3456</v>
      </c>
      <c r="Q10" s="15">
        <f t="shared" si="4"/>
        <v>8.8503937007873956E-2</v>
      </c>
    </row>
    <row r="11" spans="1:17" s="41" customFormat="1" ht="12" customHeight="1" x14ac:dyDescent="0.2">
      <c r="A11" s="26" t="s">
        <v>259</v>
      </c>
      <c r="B11" s="155">
        <v>42</v>
      </c>
      <c r="C11" s="155">
        <v>43</v>
      </c>
      <c r="D11" s="155">
        <v>44</v>
      </c>
      <c r="E11" s="22">
        <f t="shared" si="0"/>
        <v>2.3255813953488413E-2</v>
      </c>
      <c r="F11" s="155">
        <v>219</v>
      </c>
      <c r="G11" s="155">
        <v>192</v>
      </c>
      <c r="H11" s="155">
        <v>191</v>
      </c>
      <c r="I11" s="15">
        <f t="shared" si="1"/>
        <v>-5.2083333333333703E-3</v>
      </c>
      <c r="J11" s="158">
        <v>3718</v>
      </c>
      <c r="K11" s="158">
        <v>3122</v>
      </c>
      <c r="L11" s="158">
        <v>3151</v>
      </c>
      <c r="M11" s="22">
        <f t="shared" si="2"/>
        <v>9.2889173606662823E-3</v>
      </c>
      <c r="N11" s="13">
        <f t="shared" si="3"/>
        <v>3979</v>
      </c>
      <c r="O11" s="13">
        <f t="shared" si="3"/>
        <v>3357</v>
      </c>
      <c r="P11" s="13">
        <f t="shared" si="3"/>
        <v>3386</v>
      </c>
      <c r="Q11" s="15">
        <f t="shared" si="4"/>
        <v>8.6386654751267056E-3</v>
      </c>
    </row>
    <row r="12" spans="1:17" s="41" customFormat="1" ht="12" customHeight="1" x14ac:dyDescent="0.2">
      <c r="A12" s="26" t="s">
        <v>260</v>
      </c>
      <c r="B12" s="155">
        <v>54</v>
      </c>
      <c r="C12" s="155">
        <v>57</v>
      </c>
      <c r="D12" s="155">
        <v>43</v>
      </c>
      <c r="E12" s="22">
        <f t="shared" si="0"/>
        <v>-0.24561403508771928</v>
      </c>
      <c r="F12" s="155">
        <v>161</v>
      </c>
      <c r="G12" s="155">
        <v>210</v>
      </c>
      <c r="H12" s="155">
        <v>226</v>
      </c>
      <c r="I12" s="15">
        <f t="shared" si="1"/>
        <v>7.6190476190476142E-2</v>
      </c>
      <c r="J12" s="158">
        <v>3479</v>
      </c>
      <c r="K12" s="158">
        <v>3306</v>
      </c>
      <c r="L12" s="158">
        <v>3354</v>
      </c>
      <c r="M12" s="22">
        <f t="shared" si="2"/>
        <v>1.4519056261343088E-2</v>
      </c>
      <c r="N12" s="13">
        <f t="shared" si="3"/>
        <v>3694</v>
      </c>
      <c r="O12" s="13">
        <f t="shared" si="3"/>
        <v>3573</v>
      </c>
      <c r="P12" s="13">
        <f t="shared" si="3"/>
        <v>3623</v>
      </c>
      <c r="Q12" s="15">
        <f t="shared" si="4"/>
        <v>1.3993842709207893E-2</v>
      </c>
    </row>
    <row r="13" spans="1:17" s="41" customFormat="1" ht="12" customHeight="1" x14ac:dyDescent="0.2">
      <c r="A13" s="26" t="s">
        <v>261</v>
      </c>
      <c r="B13" s="155">
        <v>37</v>
      </c>
      <c r="C13" s="155">
        <v>43</v>
      </c>
      <c r="D13" s="155">
        <v>59</v>
      </c>
      <c r="E13" s="22">
        <f t="shared" si="0"/>
        <v>0.37209302325581395</v>
      </c>
      <c r="F13" s="155">
        <v>163</v>
      </c>
      <c r="G13" s="155">
        <v>187</v>
      </c>
      <c r="H13" s="155">
        <v>178</v>
      </c>
      <c r="I13" s="15">
        <f t="shared" si="1"/>
        <v>-4.8128342245989275E-2</v>
      </c>
      <c r="J13" s="158">
        <v>3148</v>
      </c>
      <c r="K13" s="158">
        <v>2969</v>
      </c>
      <c r="L13" s="158">
        <v>3120</v>
      </c>
      <c r="M13" s="22">
        <f t="shared" si="2"/>
        <v>5.0858875042101737E-2</v>
      </c>
      <c r="N13" s="13">
        <f t="shared" si="3"/>
        <v>3348</v>
      </c>
      <c r="O13" s="13">
        <f t="shared" si="3"/>
        <v>3199</v>
      </c>
      <c r="P13" s="13">
        <f t="shared" si="3"/>
        <v>3357</v>
      </c>
      <c r="Q13" s="15">
        <f t="shared" si="4"/>
        <v>4.9390434510784731E-2</v>
      </c>
    </row>
    <row r="14" spans="1:17" s="41" customFormat="1" ht="12" customHeight="1" x14ac:dyDescent="0.2">
      <c r="A14" s="26" t="s">
        <v>262</v>
      </c>
      <c r="B14" s="155">
        <v>35</v>
      </c>
      <c r="C14" s="155">
        <v>43</v>
      </c>
      <c r="D14" s="155">
        <v>39</v>
      </c>
      <c r="E14" s="22">
        <f t="shared" si="0"/>
        <v>-9.3023255813953543E-2</v>
      </c>
      <c r="F14" s="155">
        <v>151</v>
      </c>
      <c r="G14" s="155">
        <v>142</v>
      </c>
      <c r="H14" s="155">
        <v>179</v>
      </c>
      <c r="I14" s="15">
        <f t="shared" si="1"/>
        <v>0.26056338028169024</v>
      </c>
      <c r="J14" s="158">
        <v>3049</v>
      </c>
      <c r="K14" s="158">
        <v>2691</v>
      </c>
      <c r="L14" s="158">
        <v>2677</v>
      </c>
      <c r="M14" s="22">
        <f t="shared" si="2"/>
        <v>-5.2025269416573483E-3</v>
      </c>
      <c r="N14" s="13">
        <f t="shared" si="3"/>
        <v>3235</v>
      </c>
      <c r="O14" s="13">
        <f t="shared" si="3"/>
        <v>2876</v>
      </c>
      <c r="P14" s="13">
        <f t="shared" si="3"/>
        <v>2895</v>
      </c>
      <c r="Q14" s="15">
        <f t="shared" si="4"/>
        <v>6.6063977746870783E-3</v>
      </c>
    </row>
    <row r="15" spans="1:17" s="41" customFormat="1" ht="12" customHeight="1" x14ac:dyDescent="0.2">
      <c r="A15" s="26" t="s">
        <v>263</v>
      </c>
      <c r="B15" s="155">
        <v>47</v>
      </c>
      <c r="C15" s="155">
        <v>56</v>
      </c>
      <c r="D15" s="155">
        <v>43</v>
      </c>
      <c r="E15" s="22">
        <f t="shared" si="0"/>
        <v>-0.2321428571428571</v>
      </c>
      <c r="F15" s="155">
        <v>145</v>
      </c>
      <c r="G15" s="155">
        <v>141</v>
      </c>
      <c r="H15" s="155">
        <v>157</v>
      </c>
      <c r="I15" s="15">
        <f t="shared" si="1"/>
        <v>0.11347517730496448</v>
      </c>
      <c r="J15" s="158">
        <v>2506</v>
      </c>
      <c r="K15" s="158">
        <v>2225</v>
      </c>
      <c r="L15" s="158">
        <v>2461</v>
      </c>
      <c r="M15" s="22">
        <f t="shared" si="2"/>
        <v>0.10606741573033718</v>
      </c>
      <c r="N15" s="13">
        <f t="shared" si="3"/>
        <v>2698</v>
      </c>
      <c r="O15" s="13">
        <f t="shared" si="3"/>
        <v>2422</v>
      </c>
      <c r="P15" s="13">
        <f t="shared" si="3"/>
        <v>2661</v>
      </c>
      <c r="Q15" s="15">
        <f t="shared" si="4"/>
        <v>9.8678777869529277E-2</v>
      </c>
    </row>
    <row r="16" spans="1:17" s="41" customFormat="1" ht="12" customHeight="1" x14ac:dyDescent="0.2">
      <c r="A16" s="26" t="s">
        <v>264</v>
      </c>
      <c r="B16" s="155">
        <v>60</v>
      </c>
      <c r="C16" s="155">
        <v>37</v>
      </c>
      <c r="D16" s="155">
        <v>51</v>
      </c>
      <c r="E16" s="22">
        <f t="shared" si="0"/>
        <v>0.37837837837837829</v>
      </c>
      <c r="F16" s="155">
        <v>147</v>
      </c>
      <c r="G16" s="155">
        <v>121</v>
      </c>
      <c r="H16" s="155">
        <v>130</v>
      </c>
      <c r="I16" s="15">
        <f t="shared" si="1"/>
        <v>7.4380165289256173E-2</v>
      </c>
      <c r="J16" s="158">
        <v>1999</v>
      </c>
      <c r="K16" s="158">
        <v>1878</v>
      </c>
      <c r="L16" s="158">
        <v>2008</v>
      </c>
      <c r="M16" s="22">
        <f t="shared" si="2"/>
        <v>6.9222577209797631E-2</v>
      </c>
      <c r="N16" s="13">
        <f t="shared" si="3"/>
        <v>2206</v>
      </c>
      <c r="O16" s="13">
        <f t="shared" si="3"/>
        <v>2036</v>
      </c>
      <c r="P16" s="13">
        <f t="shared" si="3"/>
        <v>2189</v>
      </c>
      <c r="Q16" s="15">
        <f t="shared" si="4"/>
        <v>7.5147347740667891E-2</v>
      </c>
    </row>
    <row r="17" spans="1:17" s="41" customFormat="1" ht="12" customHeight="1" x14ac:dyDescent="0.2">
      <c r="A17" s="26" t="s">
        <v>265</v>
      </c>
      <c r="B17" s="155">
        <v>59</v>
      </c>
      <c r="C17" s="155">
        <v>49</v>
      </c>
      <c r="D17" s="155">
        <v>28</v>
      </c>
      <c r="E17" s="22">
        <f t="shared" si="0"/>
        <v>-0.4285714285714286</v>
      </c>
      <c r="F17" s="155">
        <v>122</v>
      </c>
      <c r="G17" s="155">
        <v>107</v>
      </c>
      <c r="H17" s="155">
        <v>103</v>
      </c>
      <c r="I17" s="15">
        <f t="shared" si="1"/>
        <v>-3.7383177570093462E-2</v>
      </c>
      <c r="J17" s="158">
        <v>1816</v>
      </c>
      <c r="K17" s="158">
        <v>1584</v>
      </c>
      <c r="L17" s="158">
        <v>1778</v>
      </c>
      <c r="M17" s="22">
        <f t="shared" si="2"/>
        <v>0.1224747474747474</v>
      </c>
      <c r="N17" s="13">
        <f t="shared" si="3"/>
        <v>1997</v>
      </c>
      <c r="O17" s="13">
        <f t="shared" si="3"/>
        <v>1740</v>
      </c>
      <c r="P17" s="13">
        <f t="shared" si="3"/>
        <v>1909</v>
      </c>
      <c r="Q17" s="15">
        <f t="shared" si="4"/>
        <v>9.7126436781609149E-2</v>
      </c>
    </row>
    <row r="18" spans="1:17" s="41" customFormat="1" ht="12" customHeight="1" x14ac:dyDescent="0.2">
      <c r="A18" s="26" t="s">
        <v>110</v>
      </c>
      <c r="B18" s="155">
        <v>125</v>
      </c>
      <c r="C18" s="155">
        <v>84</v>
      </c>
      <c r="D18" s="155">
        <v>117</v>
      </c>
      <c r="E18" s="22">
        <f t="shared" si="0"/>
        <v>0.39285714285714279</v>
      </c>
      <c r="F18" s="155">
        <v>217</v>
      </c>
      <c r="G18" s="155">
        <v>181</v>
      </c>
      <c r="H18" s="155">
        <v>212</v>
      </c>
      <c r="I18" s="15">
        <f t="shared" si="1"/>
        <v>0.17127071823204409</v>
      </c>
      <c r="J18" s="158">
        <v>3207</v>
      </c>
      <c r="K18" s="158">
        <v>2761</v>
      </c>
      <c r="L18" s="158">
        <v>3103</v>
      </c>
      <c r="M18" s="22">
        <f t="shared" si="2"/>
        <v>0.12386816370880105</v>
      </c>
      <c r="N18" s="13">
        <f t="shared" si="3"/>
        <v>3549</v>
      </c>
      <c r="O18" s="13">
        <f t="shared" si="3"/>
        <v>3026</v>
      </c>
      <c r="P18" s="13">
        <f t="shared" si="3"/>
        <v>3432</v>
      </c>
      <c r="Q18" s="15">
        <f t="shared" si="4"/>
        <v>0.13417052214144087</v>
      </c>
    </row>
    <row r="19" spans="1:17" s="41" customFormat="1" ht="12" customHeight="1" x14ac:dyDescent="0.2">
      <c r="A19" s="26" t="s">
        <v>70</v>
      </c>
      <c r="B19" s="155">
        <v>2</v>
      </c>
      <c r="C19" s="155">
        <v>0</v>
      </c>
      <c r="D19" s="155">
        <v>0</v>
      </c>
      <c r="E19" s="22" t="s">
        <v>62</v>
      </c>
      <c r="F19" s="155">
        <v>6</v>
      </c>
      <c r="G19" s="155">
        <v>0</v>
      </c>
      <c r="H19" s="155">
        <v>0</v>
      </c>
      <c r="I19" s="15" t="s">
        <v>62</v>
      </c>
      <c r="J19" s="158">
        <v>41</v>
      </c>
      <c r="K19" s="158">
        <v>5</v>
      </c>
      <c r="L19" s="158">
        <v>3</v>
      </c>
      <c r="M19" s="22">
        <f t="shared" si="2"/>
        <v>-0.4</v>
      </c>
      <c r="N19" s="13">
        <f t="shared" si="3"/>
        <v>49</v>
      </c>
      <c r="O19" s="13">
        <f t="shared" si="3"/>
        <v>5</v>
      </c>
      <c r="P19" s="13">
        <f t="shared" si="3"/>
        <v>3</v>
      </c>
      <c r="Q19" s="15">
        <f t="shared" si="4"/>
        <v>-0.4</v>
      </c>
    </row>
    <row r="20" spans="1:17" s="41" customFormat="1" ht="12" customHeight="1" thickBot="1" x14ac:dyDescent="0.25">
      <c r="A20" s="28" t="s">
        <v>0</v>
      </c>
      <c r="B20" s="23">
        <f>SUM(B5:B19)</f>
        <v>688</v>
      </c>
      <c r="C20" s="16">
        <f t="shared" ref="C20:D20" si="5">SUM(C5:C19)</f>
        <v>618</v>
      </c>
      <c r="D20" s="16">
        <f t="shared" si="5"/>
        <v>642</v>
      </c>
      <c r="E20" s="24">
        <f>D20/C20-1</f>
        <v>3.8834951456310662E-2</v>
      </c>
      <c r="F20" s="16">
        <f t="shared" ref="F20:H20" si="6">SUM(F5:F19)</f>
        <v>2383</v>
      </c>
      <c r="G20" s="16">
        <f t="shared" si="6"/>
        <v>2302</v>
      </c>
      <c r="H20" s="16">
        <f t="shared" si="6"/>
        <v>2500</v>
      </c>
      <c r="I20" s="17">
        <f>H20/G20-1</f>
        <v>8.6012163336229408E-2</v>
      </c>
      <c r="J20" s="23">
        <f t="shared" ref="J20:L20" si="7">SUM(J5:J19)</f>
        <v>44934</v>
      </c>
      <c r="K20" s="16">
        <f t="shared" si="7"/>
        <v>40114</v>
      </c>
      <c r="L20" s="16">
        <f t="shared" si="7"/>
        <v>42873</v>
      </c>
      <c r="M20" s="24">
        <f>L20/K20-1</f>
        <v>6.8778979907264226E-2</v>
      </c>
      <c r="N20" s="16">
        <f t="shared" ref="N20:P20" si="8">SUM(N5:N19)</f>
        <v>48005</v>
      </c>
      <c r="O20" s="16">
        <f t="shared" si="8"/>
        <v>43034</v>
      </c>
      <c r="P20" s="16">
        <f t="shared" si="8"/>
        <v>46015</v>
      </c>
      <c r="Q20" s="17">
        <f>P20/O20-1</f>
        <v>6.9270809127666588E-2</v>
      </c>
    </row>
    <row r="21" spans="1:17" s="41" customFormat="1" ht="12" customHeight="1" x14ac:dyDescent="0.2">
      <c r="A21" s="41" t="s">
        <v>349</v>
      </c>
    </row>
    <row r="22" spans="1:17" s="41" customFormat="1" ht="12" customHeight="1" x14ac:dyDescent="0.2"/>
    <row r="23" spans="1:17" s="41" customFormat="1" ht="12" customHeight="1" x14ac:dyDescent="0.2"/>
    <row r="24" spans="1:17" s="41" customFormat="1" ht="12" customHeight="1" x14ac:dyDescent="0.2"/>
    <row r="25" spans="1:17" s="41" customFormat="1" ht="12" customHeight="1" x14ac:dyDescent="0.2"/>
    <row r="26" spans="1:17" s="41" customFormat="1" ht="12" customHeight="1" x14ac:dyDescent="0.2"/>
    <row r="27" spans="1:17" s="41" customFormat="1" ht="12" customHeight="1" x14ac:dyDescent="0.2"/>
    <row r="28" spans="1:17" s="41" customFormat="1" ht="12" customHeight="1" x14ac:dyDescent="0.2"/>
    <row r="29" spans="1:17" s="41" customFormat="1" ht="12" customHeight="1" x14ac:dyDescent="0.2"/>
    <row r="30" spans="1:17" ht="12" customHeight="1" x14ac:dyDescent="0.3"/>
    <row r="31" spans="1:17" ht="12" customHeight="1" x14ac:dyDescent="0.3"/>
    <row r="32" spans="1:17" ht="12" customHeight="1" x14ac:dyDescent="0.3"/>
    <row r="33" s="38" customFormat="1" ht="12" customHeight="1" x14ac:dyDescent="0.3"/>
  </sheetData>
  <mergeCells count="5"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scale="98" orientation="portrait" r:id="rId1"/>
  <ignoredErrors>
    <ignoredError sqref="B20:H20 N20:Q20" formulaRange="1"/>
    <ignoredError sqref="I20:M20" formula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3"/>
  <sheetViews>
    <sheetView showGridLines="0" zoomScaleNormal="100" workbookViewId="0">
      <selection activeCell="E1" sqref="E1"/>
    </sheetView>
  </sheetViews>
  <sheetFormatPr defaultColWidth="9.109375" defaultRowHeight="15" customHeight="1" x14ac:dyDescent="0.25"/>
  <cols>
    <col min="1" max="1" width="16" style="183" customWidth="1"/>
    <col min="2" max="2" width="107.5546875" style="176" customWidth="1"/>
    <col min="3" max="3" width="3.109375" style="176" customWidth="1"/>
    <col min="4" max="4" width="5.44140625" style="177" customWidth="1"/>
    <col min="5" max="6" width="9.109375" style="177"/>
    <col min="7" max="16384" width="9.109375" style="176"/>
  </cols>
  <sheetData>
    <row r="1" spans="1:6" ht="25.2" customHeight="1" x14ac:dyDescent="0.25">
      <c r="A1" s="208" t="s">
        <v>42</v>
      </c>
      <c r="B1" s="208"/>
    </row>
    <row r="2" spans="1:6" ht="15" customHeight="1" x14ac:dyDescent="0.25">
      <c r="A2" s="178"/>
      <c r="B2" s="179"/>
    </row>
    <row r="3" spans="1:6" ht="15" customHeight="1" x14ac:dyDescent="0.25">
      <c r="A3" s="180" t="s">
        <v>34</v>
      </c>
      <c r="B3" s="177" t="s">
        <v>35</v>
      </c>
      <c r="D3" s="181"/>
      <c r="E3" s="181"/>
      <c r="F3" s="176"/>
    </row>
    <row r="4" spans="1:6" ht="15" customHeight="1" x14ac:dyDescent="0.25">
      <c r="A4" s="182" t="s">
        <v>36</v>
      </c>
      <c r="B4" s="177" t="s">
        <v>37</v>
      </c>
      <c r="D4" s="181"/>
      <c r="E4" s="181"/>
    </row>
    <row r="5" spans="1:6" ht="15" customHeight="1" x14ac:dyDescent="0.25">
      <c r="A5" s="182" t="s">
        <v>46</v>
      </c>
      <c r="B5" s="177" t="s">
        <v>47</v>
      </c>
      <c r="D5" s="181"/>
      <c r="E5" s="181"/>
    </row>
    <row r="6" spans="1:6" ht="15" customHeight="1" x14ac:dyDescent="0.25">
      <c r="A6" s="177" t="s">
        <v>116</v>
      </c>
      <c r="B6" s="181" t="s">
        <v>117</v>
      </c>
      <c r="C6" s="181"/>
      <c r="E6" s="176"/>
      <c r="F6" s="176"/>
    </row>
    <row r="7" spans="1:6" ht="15" customHeight="1" x14ac:dyDescent="0.25">
      <c r="A7" s="177" t="s">
        <v>118</v>
      </c>
      <c r="B7" s="181" t="s">
        <v>120</v>
      </c>
      <c r="C7" s="181"/>
      <c r="E7" s="176"/>
      <c r="F7" s="176"/>
    </row>
    <row r="8" spans="1:6" ht="15" customHeight="1" x14ac:dyDescent="0.25">
      <c r="A8" s="177" t="s">
        <v>119</v>
      </c>
      <c r="B8" s="181" t="s">
        <v>121</v>
      </c>
      <c r="C8" s="181"/>
      <c r="E8" s="176"/>
      <c r="F8" s="176"/>
    </row>
    <row r="9" spans="1:6" ht="15" customHeight="1" x14ac:dyDescent="0.25">
      <c r="A9" s="177" t="s">
        <v>122</v>
      </c>
      <c r="B9" s="181" t="s">
        <v>192</v>
      </c>
      <c r="C9" s="181"/>
      <c r="E9" s="176"/>
      <c r="F9" s="176"/>
    </row>
    <row r="10" spans="1:6" ht="15" customHeight="1" x14ac:dyDescent="0.25">
      <c r="A10" s="177" t="s">
        <v>123</v>
      </c>
      <c r="B10" s="181" t="s">
        <v>193</v>
      </c>
      <c r="C10" s="181"/>
      <c r="E10" s="176"/>
      <c r="F10" s="176"/>
    </row>
    <row r="11" spans="1:6" ht="15" customHeight="1" x14ac:dyDescent="0.25">
      <c r="A11" s="177" t="s">
        <v>124</v>
      </c>
      <c r="B11" s="181" t="s">
        <v>125</v>
      </c>
      <c r="C11" s="181"/>
      <c r="E11" s="176"/>
      <c r="F11" s="176"/>
    </row>
    <row r="12" spans="1:6" ht="15" customHeight="1" x14ac:dyDescent="0.25">
      <c r="A12" s="177" t="s">
        <v>126</v>
      </c>
      <c r="B12" s="181" t="s">
        <v>127</v>
      </c>
      <c r="C12" s="181"/>
      <c r="E12" s="176"/>
      <c r="F12" s="176"/>
    </row>
    <row r="13" spans="1:6" ht="15" customHeight="1" x14ac:dyDescent="0.25">
      <c r="A13" s="182" t="s">
        <v>43</v>
      </c>
      <c r="B13" s="177" t="s">
        <v>194</v>
      </c>
      <c r="D13" s="181"/>
      <c r="E13" s="181"/>
    </row>
    <row r="14" spans="1:6" ht="15" customHeight="1" x14ac:dyDescent="0.25">
      <c r="A14" s="182" t="s">
        <v>38</v>
      </c>
      <c r="B14" s="177" t="s">
        <v>39</v>
      </c>
      <c r="D14" s="181"/>
      <c r="E14" s="181"/>
    </row>
    <row r="15" spans="1:6" ht="15" customHeight="1" x14ac:dyDescent="0.25">
      <c r="A15" s="182" t="s">
        <v>44</v>
      </c>
      <c r="B15" s="177" t="s">
        <v>45</v>
      </c>
      <c r="D15" s="181"/>
      <c r="E15" s="181"/>
    </row>
    <row r="16" spans="1:6" ht="15" customHeight="1" x14ac:dyDescent="0.25">
      <c r="A16" s="182" t="s">
        <v>40</v>
      </c>
      <c r="B16" s="177" t="s">
        <v>41</v>
      </c>
      <c r="D16" s="181"/>
      <c r="E16" s="181"/>
    </row>
    <row r="17" spans="1:2" ht="15" customHeight="1" x14ac:dyDescent="0.25">
      <c r="A17" s="180" t="s">
        <v>50</v>
      </c>
      <c r="B17" s="165" t="s">
        <v>129</v>
      </c>
    </row>
    <row r="18" spans="1:2" ht="15" customHeight="1" x14ac:dyDescent="0.25">
      <c r="A18" s="177" t="s">
        <v>51</v>
      </c>
      <c r="B18" s="177" t="s">
        <v>130</v>
      </c>
    </row>
    <row r="19" spans="1:2" ht="15" customHeight="1" x14ac:dyDescent="0.25">
      <c r="A19" s="177" t="s">
        <v>128</v>
      </c>
      <c r="B19" s="177" t="s">
        <v>131</v>
      </c>
    </row>
    <row r="20" spans="1:2" ht="15" customHeight="1" x14ac:dyDescent="0.25">
      <c r="A20" s="177" t="s">
        <v>132</v>
      </c>
      <c r="B20" s="177" t="s">
        <v>135</v>
      </c>
    </row>
    <row r="21" spans="1:2" ht="15" customHeight="1" x14ac:dyDescent="0.25">
      <c r="A21" s="177" t="s">
        <v>133</v>
      </c>
      <c r="B21" s="177" t="s">
        <v>136</v>
      </c>
    </row>
    <row r="22" spans="1:2" ht="15" customHeight="1" x14ac:dyDescent="0.25">
      <c r="A22" s="177" t="s">
        <v>134</v>
      </c>
      <c r="B22" s="177" t="s">
        <v>137</v>
      </c>
    </row>
    <row r="23" spans="1:2" ht="15" customHeight="1" x14ac:dyDescent="0.25">
      <c r="A23" s="177" t="s">
        <v>49</v>
      </c>
      <c r="B23" s="177" t="s">
        <v>138</v>
      </c>
    </row>
  </sheetData>
  <sortState xmlns:xlrd2="http://schemas.microsoft.com/office/spreadsheetml/2017/richdata2" ref="A3:B17">
    <sortCondition ref="A3:A17"/>
  </sortState>
  <mergeCells count="1">
    <mergeCell ref="A1:B1"/>
  </mergeCells>
  <pageMargins left="0.78740157480314965" right="0.78740157480314965" top="0.78740157480314965" bottom="0.78740157480314965" header="0" footer="0"/>
  <pageSetup paperSize="9" fitToHeight="2" orientation="landscape" horizontalDpi="300" verticalDpi="300" r:id="rId1"/>
  <headerFooter scaleWithDoc="0"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ECB9B-9C64-411E-9A50-DB6B1122AE2F}">
  <dimension ref="A1:L33"/>
  <sheetViews>
    <sheetView showGridLines="0" zoomScale="120" zoomScaleNormal="120" zoomScaleSheetLayoutView="115" workbookViewId="0">
      <selection activeCell="O1" sqref="O1"/>
    </sheetView>
  </sheetViews>
  <sheetFormatPr defaultColWidth="9.109375" defaultRowHeight="14.4" x14ac:dyDescent="0.3"/>
  <cols>
    <col min="1" max="1" width="15.6640625" style="38" customWidth="1"/>
    <col min="2" max="2" width="11" style="38" customWidth="1"/>
    <col min="3" max="3" width="6.44140625" style="38" customWidth="1"/>
    <col min="4" max="4" width="11.6640625" style="38" customWidth="1"/>
    <col min="5" max="24" width="5.6640625" style="38" customWidth="1"/>
    <col min="25" max="16384" width="9.109375" style="38"/>
  </cols>
  <sheetData>
    <row r="1" spans="1:12" ht="19.95" customHeight="1" x14ac:dyDescent="0.3">
      <c r="A1" s="1" t="s">
        <v>348</v>
      </c>
      <c r="B1" s="30"/>
      <c r="C1" s="30"/>
      <c r="D1" s="30"/>
      <c r="E1" s="30"/>
      <c r="F1" s="30"/>
      <c r="G1" s="34"/>
      <c r="H1" s="34"/>
      <c r="I1" s="34"/>
      <c r="J1" s="34"/>
      <c r="K1" s="34"/>
      <c r="L1" s="34"/>
    </row>
    <row r="2" spans="1:12" s="41" customFormat="1" ht="25.2" customHeight="1" thickBot="1" x14ac:dyDescent="0.25"/>
    <row r="3" spans="1:12" s="41" customFormat="1" ht="13.95" customHeight="1" x14ac:dyDescent="0.2">
      <c r="A3" s="209" t="s">
        <v>96</v>
      </c>
      <c r="B3" s="232" t="s">
        <v>342</v>
      </c>
      <c r="C3" s="232" t="s">
        <v>50</v>
      </c>
      <c r="D3" s="234" t="s">
        <v>111</v>
      </c>
      <c r="E3" s="89"/>
    </row>
    <row r="4" spans="1:12" s="41" customFormat="1" ht="19.95" customHeight="1" thickBot="1" x14ac:dyDescent="0.25">
      <c r="A4" s="210"/>
      <c r="B4" s="233"/>
      <c r="C4" s="233"/>
      <c r="D4" s="235"/>
      <c r="E4" s="89"/>
    </row>
    <row r="5" spans="1:12" s="41" customFormat="1" ht="12" customHeight="1" x14ac:dyDescent="0.2">
      <c r="A5" s="102" t="s">
        <v>97</v>
      </c>
      <c r="B5" s="189">
        <v>1363768</v>
      </c>
      <c r="C5" s="190">
        <v>11</v>
      </c>
      <c r="D5" s="90">
        <f>+C5/B5*1000000</f>
        <v>8.0658880396079109</v>
      </c>
      <c r="E5" s="89"/>
    </row>
    <row r="6" spans="1:12" s="41" customFormat="1" ht="12" customHeight="1" x14ac:dyDescent="0.2">
      <c r="A6" s="102" t="s">
        <v>98</v>
      </c>
      <c r="B6" s="191">
        <v>528106</v>
      </c>
      <c r="C6" s="192">
        <v>34</v>
      </c>
      <c r="D6" s="97">
        <f t="shared" ref="D6:D19" si="0">+C6/B6*1000000</f>
        <v>64.38101441756011</v>
      </c>
      <c r="E6" s="89"/>
    </row>
    <row r="7" spans="1:12" s="41" customFormat="1" ht="12" customHeight="1" x14ac:dyDescent="0.2">
      <c r="A7" s="102" t="s">
        <v>99</v>
      </c>
      <c r="B7" s="191">
        <v>570651</v>
      </c>
      <c r="C7" s="192">
        <v>48</v>
      </c>
      <c r="D7" s="97">
        <f t="shared" si="0"/>
        <v>84.114458749743719</v>
      </c>
      <c r="E7" s="89"/>
    </row>
    <row r="8" spans="1:12" s="41" customFormat="1" ht="12" customHeight="1" x14ac:dyDescent="0.2">
      <c r="A8" s="102" t="s">
        <v>100</v>
      </c>
      <c r="B8" s="191">
        <v>570426</v>
      </c>
      <c r="C8" s="192">
        <v>48</v>
      </c>
      <c r="D8" s="97">
        <f t="shared" si="0"/>
        <v>84.147637029167683</v>
      </c>
      <c r="E8" s="89"/>
    </row>
    <row r="9" spans="1:12" s="41" customFormat="1" ht="12" customHeight="1" x14ac:dyDescent="0.2">
      <c r="A9" s="102" t="s">
        <v>101</v>
      </c>
      <c r="B9" s="191">
        <v>595831</v>
      </c>
      <c r="C9" s="192">
        <v>36</v>
      </c>
      <c r="D9" s="97">
        <f t="shared" si="0"/>
        <v>60.419817028654094</v>
      </c>
      <c r="E9" s="89"/>
    </row>
    <row r="10" spans="1:12" s="41" customFormat="1" ht="12" customHeight="1" x14ac:dyDescent="0.2">
      <c r="A10" s="102" t="s">
        <v>102</v>
      </c>
      <c r="B10" s="191">
        <v>625728</v>
      </c>
      <c r="C10" s="192">
        <v>41</v>
      </c>
      <c r="D10" s="97">
        <f t="shared" si="0"/>
        <v>65.523678019842492</v>
      </c>
      <c r="E10" s="89"/>
    </row>
    <row r="11" spans="1:12" s="41" customFormat="1" ht="12" customHeight="1" x14ac:dyDescent="0.2">
      <c r="A11" s="102" t="s">
        <v>103</v>
      </c>
      <c r="B11" s="191">
        <v>725913</v>
      </c>
      <c r="C11" s="192">
        <v>44</v>
      </c>
      <c r="D11" s="97">
        <f t="shared" si="0"/>
        <v>60.613324186231679</v>
      </c>
      <c r="E11" s="89"/>
    </row>
    <row r="12" spans="1:12" s="41" customFormat="1" ht="12" customHeight="1" x14ac:dyDescent="0.2">
      <c r="A12" s="102" t="s">
        <v>104</v>
      </c>
      <c r="B12" s="191">
        <v>820461</v>
      </c>
      <c r="C12" s="192">
        <v>43</v>
      </c>
      <c r="D12" s="97">
        <f t="shared" si="0"/>
        <v>52.409559991273198</v>
      </c>
      <c r="E12" s="89"/>
    </row>
    <row r="13" spans="1:12" s="41" customFormat="1" ht="12" customHeight="1" x14ac:dyDescent="0.2">
      <c r="A13" s="102" t="s">
        <v>105</v>
      </c>
      <c r="B13" s="191">
        <v>782582</v>
      </c>
      <c r="C13" s="192">
        <v>59</v>
      </c>
      <c r="D13" s="97">
        <f t="shared" si="0"/>
        <v>75.391460575377408</v>
      </c>
      <c r="E13" s="89"/>
    </row>
    <row r="14" spans="1:12" s="41" customFormat="1" ht="12" customHeight="1" x14ac:dyDescent="0.2">
      <c r="A14" s="102" t="s">
        <v>106</v>
      </c>
      <c r="B14" s="191">
        <v>754885</v>
      </c>
      <c r="C14" s="192">
        <v>39</v>
      </c>
      <c r="D14" s="97">
        <f t="shared" si="0"/>
        <v>51.663498413665657</v>
      </c>
      <c r="E14" s="89"/>
    </row>
    <row r="15" spans="1:12" s="41" customFormat="1" ht="12" customHeight="1" x14ac:dyDescent="0.2">
      <c r="A15" s="102" t="s">
        <v>107</v>
      </c>
      <c r="B15" s="191">
        <v>736800</v>
      </c>
      <c r="C15" s="192">
        <v>43</v>
      </c>
      <c r="D15" s="97">
        <f t="shared" si="0"/>
        <v>58.360477741585235</v>
      </c>
      <c r="E15" s="89"/>
    </row>
    <row r="16" spans="1:12" s="41" customFormat="1" ht="12" customHeight="1" x14ac:dyDescent="0.2">
      <c r="A16" s="102" t="s">
        <v>108</v>
      </c>
      <c r="B16" s="191">
        <v>685297</v>
      </c>
      <c r="C16" s="192">
        <v>51</v>
      </c>
      <c r="D16" s="97">
        <f t="shared" si="0"/>
        <v>74.420287845999624</v>
      </c>
      <c r="E16" s="89"/>
    </row>
    <row r="17" spans="1:5" s="41" customFormat="1" ht="12" customHeight="1" x14ac:dyDescent="0.2">
      <c r="A17" s="102" t="s">
        <v>109</v>
      </c>
      <c r="B17" s="191">
        <v>619143</v>
      </c>
      <c r="C17" s="192">
        <v>28</v>
      </c>
      <c r="D17" s="97">
        <f t="shared" si="0"/>
        <v>45.223801286617146</v>
      </c>
      <c r="E17" s="89"/>
    </row>
    <row r="18" spans="1:5" s="41" customFormat="1" ht="12" customHeight="1" x14ac:dyDescent="0.2">
      <c r="A18" s="102" t="s">
        <v>110</v>
      </c>
      <c r="B18" s="191">
        <v>1260135</v>
      </c>
      <c r="C18" s="192">
        <v>117</v>
      </c>
      <c r="D18" s="97">
        <f t="shared" si="0"/>
        <v>92.847194943398918</v>
      </c>
      <c r="E18" s="89"/>
    </row>
    <row r="19" spans="1:5" s="41" customFormat="1" ht="12" customHeight="1" thickBot="1" x14ac:dyDescent="0.25">
      <c r="A19" s="207" t="s">
        <v>0</v>
      </c>
      <c r="B19" s="99">
        <f>SUM(B5:B18)</f>
        <v>10639726</v>
      </c>
      <c r="C19" s="99">
        <f>SUM(C5:C18)</f>
        <v>642</v>
      </c>
      <c r="D19" s="98">
        <f t="shared" si="0"/>
        <v>60.339899730500576</v>
      </c>
      <c r="E19" s="89"/>
    </row>
    <row r="20" spans="1:5" s="41" customFormat="1" ht="12" customHeight="1" x14ac:dyDescent="0.2"/>
    <row r="21" spans="1:5" s="41" customFormat="1" ht="12" customHeight="1" x14ac:dyDescent="0.2">
      <c r="A21" s="91"/>
    </row>
    <row r="22" spans="1:5" s="41" customFormat="1" ht="12" customHeight="1" x14ac:dyDescent="0.2">
      <c r="A22" s="92"/>
    </row>
    <row r="23" spans="1:5" s="41" customFormat="1" ht="12" customHeight="1" x14ac:dyDescent="0.2"/>
    <row r="24" spans="1:5" s="41" customFormat="1" ht="12" customHeight="1" x14ac:dyDescent="0.2"/>
    <row r="25" spans="1:5" s="41" customFormat="1" ht="12" customHeight="1" x14ac:dyDescent="0.2"/>
    <row r="26" spans="1:5" s="41" customFormat="1" ht="12" customHeight="1" x14ac:dyDescent="0.2"/>
    <row r="27" spans="1:5" s="41" customFormat="1" ht="12" customHeight="1" x14ac:dyDescent="0.2"/>
    <row r="28" spans="1:5" s="41" customFormat="1" ht="12" customHeight="1" x14ac:dyDescent="0.2"/>
    <row r="29" spans="1:5" s="41" customFormat="1" ht="12" customHeight="1" x14ac:dyDescent="0.2"/>
    <row r="30" spans="1:5" ht="12" customHeight="1" x14ac:dyDescent="0.3"/>
    <row r="31" spans="1:5" ht="12" customHeight="1" x14ac:dyDescent="0.3"/>
    <row r="32" spans="1:5" ht="12" customHeight="1" x14ac:dyDescent="0.3"/>
    <row r="33" s="38" customFormat="1" ht="12" customHeight="1" x14ac:dyDescent="0.3"/>
  </sheetData>
  <mergeCells count="4">
    <mergeCell ref="A3:A4"/>
    <mergeCell ref="B3:B4"/>
    <mergeCell ref="C3:C4"/>
    <mergeCell ref="D3:D4"/>
  </mergeCell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0448B-3F09-4F6D-BB4C-0439F6197738}">
  <dimension ref="A1:Q33"/>
  <sheetViews>
    <sheetView showGridLines="0" zoomScale="120" zoomScaleNormal="120" zoomScaleSheetLayoutView="130" workbookViewId="0">
      <selection activeCell="H1" sqref="H1"/>
    </sheetView>
  </sheetViews>
  <sheetFormatPr defaultColWidth="9.109375" defaultRowHeight="14.4" x14ac:dyDescent="0.3"/>
  <cols>
    <col min="1" max="1" width="15.6640625" style="38" customWidth="1"/>
    <col min="2" max="17" width="7.6640625" style="38" customWidth="1"/>
    <col min="18" max="24" width="5.6640625" style="38" customWidth="1"/>
    <col min="25" max="16384" width="9.109375" style="38"/>
  </cols>
  <sheetData>
    <row r="1" spans="1:17" ht="19.95" customHeight="1" x14ac:dyDescent="0.3">
      <c r="A1" s="1" t="s">
        <v>326</v>
      </c>
      <c r="B1" s="30"/>
      <c r="C1" s="30"/>
      <c r="D1" s="30"/>
      <c r="E1" s="30"/>
      <c r="F1" s="30"/>
      <c r="G1" s="34"/>
    </row>
    <row r="2" spans="1:17" s="41" customFormat="1" ht="25.2" customHeight="1" thickBot="1" x14ac:dyDescent="0.25"/>
    <row r="3" spans="1:17" s="41" customFormat="1" ht="13.95" customHeight="1" x14ac:dyDescent="0.2">
      <c r="A3" s="209" t="s">
        <v>294</v>
      </c>
      <c r="B3" s="211" t="s">
        <v>50</v>
      </c>
      <c r="C3" s="212"/>
      <c r="D3" s="212"/>
      <c r="E3" s="213"/>
      <c r="F3" s="212" t="s">
        <v>51</v>
      </c>
      <c r="G3" s="212"/>
      <c r="H3" s="212"/>
      <c r="I3" s="212"/>
      <c r="J3" s="211" t="s">
        <v>52</v>
      </c>
      <c r="K3" s="212"/>
      <c r="L3" s="212"/>
      <c r="M3" s="213"/>
      <c r="N3" s="212" t="s">
        <v>112</v>
      </c>
      <c r="O3" s="212"/>
      <c r="P3" s="212"/>
      <c r="Q3" s="213"/>
    </row>
    <row r="4" spans="1:17" s="41" customFormat="1" ht="24.9" customHeight="1" x14ac:dyDescent="0.2">
      <c r="A4" s="210"/>
      <c r="B4" s="65">
        <v>2019</v>
      </c>
      <c r="C4" s="66">
        <v>2022</v>
      </c>
      <c r="D4" s="66">
        <v>2023</v>
      </c>
      <c r="E4" s="67" t="s">
        <v>338</v>
      </c>
      <c r="F4" s="66">
        <v>2019</v>
      </c>
      <c r="G4" s="66">
        <v>2022</v>
      </c>
      <c r="H4" s="66">
        <v>2023</v>
      </c>
      <c r="I4" s="66" t="s">
        <v>338</v>
      </c>
      <c r="J4" s="65">
        <v>2019</v>
      </c>
      <c r="K4" s="66">
        <v>2022</v>
      </c>
      <c r="L4" s="66">
        <v>2023</v>
      </c>
      <c r="M4" s="67" t="s">
        <v>338</v>
      </c>
      <c r="N4" s="66">
        <v>2019</v>
      </c>
      <c r="O4" s="66">
        <v>2022</v>
      </c>
      <c r="P4" s="66">
        <v>2023</v>
      </c>
      <c r="Q4" s="67" t="s">
        <v>338</v>
      </c>
    </row>
    <row r="5" spans="1:17" s="41" customFormat="1" ht="12" customHeight="1" x14ac:dyDescent="0.2">
      <c r="A5" s="26" t="s">
        <v>113</v>
      </c>
      <c r="B5" s="88">
        <v>134</v>
      </c>
      <c r="C5" s="87">
        <v>105</v>
      </c>
      <c r="D5" s="87">
        <v>102</v>
      </c>
      <c r="E5" s="81">
        <f>D5/C5-1</f>
        <v>-2.8571428571428581E-2</v>
      </c>
      <c r="F5" s="87">
        <v>409</v>
      </c>
      <c r="G5" s="87">
        <v>323</v>
      </c>
      <c r="H5" s="87">
        <v>321</v>
      </c>
      <c r="I5" s="82">
        <f>H5/G5-1</f>
        <v>-6.1919504643962453E-3</v>
      </c>
      <c r="J5" s="68">
        <v>5180</v>
      </c>
      <c r="K5" s="69">
        <v>4316</v>
      </c>
      <c r="L5" s="69">
        <v>4450</v>
      </c>
      <c r="M5" s="81">
        <f>L5/K5-1</f>
        <v>3.1047265987025119E-2</v>
      </c>
      <c r="N5" s="69">
        <f>B5+F5+J5</f>
        <v>5723</v>
      </c>
      <c r="O5" s="69">
        <f t="shared" ref="O5:O7" si="0">C5+G5+K5</f>
        <v>4744</v>
      </c>
      <c r="P5" s="69">
        <f t="shared" ref="P5:P7" si="1">D5+H5+L5</f>
        <v>4873</v>
      </c>
      <c r="Q5" s="82">
        <f>P5/O5-1</f>
        <v>2.7192242833052216E-2</v>
      </c>
    </row>
    <row r="6" spans="1:17" s="41" customFormat="1" ht="12" customHeight="1" x14ac:dyDescent="0.2">
      <c r="A6" s="26" t="s">
        <v>355</v>
      </c>
      <c r="B6" s="29">
        <v>5</v>
      </c>
      <c r="C6" s="27">
        <v>1</v>
      </c>
      <c r="D6" s="27">
        <v>4</v>
      </c>
      <c r="E6" s="22">
        <f t="shared" ref="E6:E7" si="2">D6/C6-1</f>
        <v>3</v>
      </c>
      <c r="F6" s="27">
        <v>17</v>
      </c>
      <c r="G6" s="27">
        <v>12</v>
      </c>
      <c r="H6" s="27">
        <v>14</v>
      </c>
      <c r="I6" s="15">
        <f t="shared" ref="I6:I7" si="3">H6/G6-1</f>
        <v>0.16666666666666674</v>
      </c>
      <c r="J6" s="29">
        <v>134</v>
      </c>
      <c r="K6" s="27">
        <v>104</v>
      </c>
      <c r="L6" s="27">
        <v>140</v>
      </c>
      <c r="M6" s="22">
        <f t="shared" ref="M6:M7" si="4">L6/K6-1</f>
        <v>0.34615384615384626</v>
      </c>
      <c r="N6" s="13">
        <f t="shared" ref="N6:N7" si="5">B6+F6+J6</f>
        <v>156</v>
      </c>
      <c r="O6" s="13">
        <f t="shared" si="0"/>
        <v>117</v>
      </c>
      <c r="P6" s="13">
        <f t="shared" si="1"/>
        <v>158</v>
      </c>
      <c r="Q6" s="15">
        <f t="shared" ref="Q6:Q7" si="6">P6/O6-1</f>
        <v>0.35042735042735051</v>
      </c>
    </row>
    <row r="7" spans="1:17" s="41" customFormat="1" ht="12" customHeight="1" x14ac:dyDescent="0.2">
      <c r="A7" s="26" t="s">
        <v>356</v>
      </c>
      <c r="B7" s="29">
        <v>1</v>
      </c>
      <c r="C7" s="27">
        <v>1</v>
      </c>
      <c r="D7" s="27">
        <v>3</v>
      </c>
      <c r="E7" s="22">
        <f t="shared" si="2"/>
        <v>2</v>
      </c>
      <c r="F7" s="27">
        <v>24</v>
      </c>
      <c r="G7" s="27">
        <v>15</v>
      </c>
      <c r="H7" s="27">
        <v>15</v>
      </c>
      <c r="I7" s="15">
        <f t="shared" si="3"/>
        <v>0</v>
      </c>
      <c r="J7" s="29">
        <v>77</v>
      </c>
      <c r="K7" s="27">
        <v>72</v>
      </c>
      <c r="L7" s="27">
        <v>58</v>
      </c>
      <c r="M7" s="22">
        <f t="shared" si="4"/>
        <v>-0.19444444444444442</v>
      </c>
      <c r="N7" s="13">
        <f t="shared" si="5"/>
        <v>102</v>
      </c>
      <c r="O7" s="13">
        <f t="shared" si="0"/>
        <v>88</v>
      </c>
      <c r="P7" s="13">
        <f t="shared" si="1"/>
        <v>76</v>
      </c>
      <c r="Q7" s="15">
        <f t="shared" si="6"/>
        <v>-0.13636363636363635</v>
      </c>
    </row>
    <row r="8" spans="1:17" s="41" customFormat="1" ht="12" customHeight="1" thickBot="1" x14ac:dyDescent="0.25">
      <c r="A8" s="28" t="s">
        <v>0</v>
      </c>
      <c r="B8" s="23">
        <f>SUM(B5:B7)</f>
        <v>140</v>
      </c>
      <c r="C8" s="16">
        <f t="shared" ref="C8:D8" si="7">SUM(C5:C7)</f>
        <v>107</v>
      </c>
      <c r="D8" s="16">
        <f t="shared" si="7"/>
        <v>109</v>
      </c>
      <c r="E8" s="24">
        <f t="shared" ref="E8" si="8">D8/C8-1</f>
        <v>1.8691588785046731E-2</v>
      </c>
      <c r="F8" s="16">
        <f t="shared" ref="F8:H8" si="9">SUM(F5:F7)</f>
        <v>450</v>
      </c>
      <c r="G8" s="16">
        <f t="shared" si="9"/>
        <v>350</v>
      </c>
      <c r="H8" s="16">
        <f t="shared" si="9"/>
        <v>350</v>
      </c>
      <c r="I8" s="17">
        <f t="shared" ref="I8" si="10">H8/G8-1</f>
        <v>0</v>
      </c>
      <c r="J8" s="23">
        <f t="shared" ref="J8:L8" si="11">SUM(J5:J7)</f>
        <v>5391</v>
      </c>
      <c r="K8" s="16">
        <f t="shared" si="11"/>
        <v>4492</v>
      </c>
      <c r="L8" s="16">
        <f t="shared" si="11"/>
        <v>4648</v>
      </c>
      <c r="M8" s="24">
        <f t="shared" ref="M8" si="12">L8/K8-1</f>
        <v>3.4728406055209327E-2</v>
      </c>
      <c r="N8" s="16">
        <f t="shared" ref="N8:P8" si="13">SUM(N5:N7)</f>
        <v>5981</v>
      </c>
      <c r="O8" s="16">
        <f t="shared" si="13"/>
        <v>4949</v>
      </c>
      <c r="P8" s="16">
        <f t="shared" si="13"/>
        <v>5107</v>
      </c>
      <c r="Q8" s="17">
        <f t="shared" ref="Q8" si="14">P8/O8-1</f>
        <v>3.1925641543746108E-2</v>
      </c>
    </row>
    <row r="9" spans="1:17" s="41" customFormat="1" ht="12" customHeight="1" x14ac:dyDescent="0.2"/>
    <row r="10" spans="1:17" s="41" customFormat="1" ht="12" customHeight="1" x14ac:dyDescent="0.2"/>
    <row r="11" spans="1:17" s="41" customFormat="1" ht="12" customHeight="1" x14ac:dyDescent="0.2"/>
    <row r="12" spans="1:17" s="41" customFormat="1" ht="12" customHeight="1" x14ac:dyDescent="0.2"/>
    <row r="13" spans="1:17" s="41" customFormat="1" ht="12" customHeight="1" x14ac:dyDescent="0.2"/>
    <row r="14" spans="1:17" s="41" customFormat="1" ht="12" customHeight="1" x14ac:dyDescent="0.2"/>
    <row r="15" spans="1:17" s="41" customFormat="1" ht="12" customHeight="1" x14ac:dyDescent="0.2"/>
    <row r="16" spans="1:17" s="41" customFormat="1" ht="12" customHeight="1" x14ac:dyDescent="0.2"/>
    <row r="17" s="41" customFormat="1" ht="12" customHeight="1" x14ac:dyDescent="0.2"/>
    <row r="18" s="41" customFormat="1" ht="12" customHeight="1" x14ac:dyDescent="0.2"/>
    <row r="19" s="41" customFormat="1" ht="12" customHeight="1" x14ac:dyDescent="0.2"/>
    <row r="20" s="41" customFormat="1" ht="12" customHeight="1" x14ac:dyDescent="0.2"/>
    <row r="21" s="41" customFormat="1" ht="12" customHeight="1" x14ac:dyDescent="0.2"/>
    <row r="22" s="41" customFormat="1" ht="12" customHeight="1" x14ac:dyDescent="0.2"/>
    <row r="23" s="41" customFormat="1" ht="12" customHeight="1" x14ac:dyDescent="0.2"/>
    <row r="24" s="41" customFormat="1" ht="12" customHeight="1" x14ac:dyDescent="0.2"/>
    <row r="25" s="41" customFormat="1" ht="12" customHeight="1" x14ac:dyDescent="0.2"/>
    <row r="26" s="41" customFormat="1" ht="12" customHeight="1" x14ac:dyDescent="0.2"/>
    <row r="27" s="41" customFormat="1" ht="12" customHeight="1" x14ac:dyDescent="0.2"/>
    <row r="28" s="41" customFormat="1" ht="12" customHeight="1" x14ac:dyDescent="0.2"/>
    <row r="29" s="41" customFormat="1" ht="12" customHeight="1" x14ac:dyDescent="0.2"/>
    <row r="30" s="38" customFormat="1" ht="12" customHeight="1" x14ac:dyDescent="0.3"/>
    <row r="31" s="38" customFormat="1" ht="12" customHeight="1" x14ac:dyDescent="0.3"/>
    <row r="32" s="38" customFormat="1" ht="12" customHeight="1" x14ac:dyDescent="0.3"/>
    <row r="33" s="38" customFormat="1" ht="12" customHeight="1" x14ac:dyDescent="0.3"/>
  </sheetData>
  <mergeCells count="5"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orientation="portrait" r:id="rId1"/>
  <ignoredErrors>
    <ignoredError sqref="B8:H8" formulaRange="1"/>
    <ignoredError sqref="I8:Q8" formula="1" formulaRange="1"/>
  </ignoredError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3C4EC-EA82-488E-AA83-A6401541C2B7}">
  <dimension ref="A1:G33"/>
  <sheetViews>
    <sheetView showGridLines="0" zoomScale="120" zoomScaleNormal="120" zoomScaleSheetLayoutView="145" workbookViewId="0">
      <selection activeCell="I1" sqref="I1"/>
    </sheetView>
  </sheetViews>
  <sheetFormatPr defaultColWidth="9.109375" defaultRowHeight="14.4" x14ac:dyDescent="0.3"/>
  <cols>
    <col min="1" max="1" width="15.6640625" style="38" customWidth="1"/>
    <col min="2" max="4" width="7.6640625" style="38" customWidth="1"/>
    <col min="5" max="5" width="13.33203125" style="38" customWidth="1"/>
    <col min="6" max="24" width="5.6640625" style="38" customWidth="1"/>
    <col min="25" max="16384" width="9.109375" style="38"/>
  </cols>
  <sheetData>
    <row r="1" spans="1:7" ht="19.95" customHeight="1" x14ac:dyDescent="0.3">
      <c r="A1" s="1" t="s">
        <v>344</v>
      </c>
      <c r="B1" s="30"/>
      <c r="C1" s="30"/>
      <c r="D1" s="30"/>
      <c r="E1" s="30"/>
      <c r="F1" s="30"/>
      <c r="G1" s="34"/>
    </row>
    <row r="2" spans="1:7" s="41" customFormat="1" ht="25.2" customHeight="1" thickBot="1" x14ac:dyDescent="0.25"/>
    <row r="3" spans="1:7" s="41" customFormat="1" ht="19.8" thickBot="1" x14ac:dyDescent="0.25">
      <c r="A3" s="42" t="s">
        <v>114</v>
      </c>
      <c r="B3" s="100" t="s">
        <v>50</v>
      </c>
      <c r="C3" s="101" t="s">
        <v>51</v>
      </c>
      <c r="D3" s="100" t="s">
        <v>52</v>
      </c>
      <c r="E3" s="101" t="s">
        <v>112</v>
      </c>
    </row>
    <row r="4" spans="1:7" s="41" customFormat="1" ht="12" customHeight="1" x14ac:dyDescent="0.2">
      <c r="A4" s="102">
        <v>2019</v>
      </c>
      <c r="B4" s="201">
        <v>140</v>
      </c>
      <c r="C4" s="94">
        <v>450</v>
      </c>
      <c r="D4" s="204">
        <v>5391</v>
      </c>
      <c r="E4" s="93">
        <f>SUM(B4:D4)</f>
        <v>5981</v>
      </c>
    </row>
    <row r="5" spans="1:7" s="41" customFormat="1" ht="12" customHeight="1" x14ac:dyDescent="0.2">
      <c r="A5" s="102">
        <v>2020</v>
      </c>
      <c r="B5" s="202">
        <v>101</v>
      </c>
      <c r="C5" s="96">
        <v>291</v>
      </c>
      <c r="D5" s="205">
        <v>3484</v>
      </c>
      <c r="E5" s="95">
        <f t="shared" ref="E5:E8" si="0">SUM(B5:D5)</f>
        <v>3876</v>
      </c>
    </row>
    <row r="6" spans="1:7" s="41" customFormat="1" ht="12" customHeight="1" x14ac:dyDescent="0.2">
      <c r="A6" s="102">
        <v>2021</v>
      </c>
      <c r="B6" s="202">
        <v>100</v>
      </c>
      <c r="C6" s="96">
        <v>306</v>
      </c>
      <c r="D6" s="205">
        <v>3717</v>
      </c>
      <c r="E6" s="95">
        <f t="shared" si="0"/>
        <v>4123</v>
      </c>
    </row>
    <row r="7" spans="1:7" s="41" customFormat="1" ht="12" customHeight="1" x14ac:dyDescent="0.2">
      <c r="A7" s="102">
        <v>2022</v>
      </c>
      <c r="B7" s="202">
        <v>107</v>
      </c>
      <c r="C7" s="96">
        <v>350</v>
      </c>
      <c r="D7" s="205">
        <v>4492</v>
      </c>
      <c r="E7" s="95">
        <f t="shared" si="0"/>
        <v>4949</v>
      </c>
    </row>
    <row r="8" spans="1:7" s="41" customFormat="1" ht="12" customHeight="1" thickBot="1" x14ac:dyDescent="0.25">
      <c r="A8" s="103">
        <v>2023</v>
      </c>
      <c r="B8" s="203">
        <v>109</v>
      </c>
      <c r="C8" s="159">
        <v>350</v>
      </c>
      <c r="D8" s="206">
        <v>4648</v>
      </c>
      <c r="E8" s="104">
        <f t="shared" si="0"/>
        <v>5107</v>
      </c>
    </row>
    <row r="9" spans="1:7" s="41" customFormat="1" ht="12" customHeight="1" x14ac:dyDescent="0.2"/>
    <row r="10" spans="1:7" s="41" customFormat="1" ht="12" customHeight="1" x14ac:dyDescent="0.2"/>
    <row r="11" spans="1:7" s="41" customFormat="1" ht="12" customHeight="1" x14ac:dyDescent="0.2"/>
    <row r="12" spans="1:7" s="41" customFormat="1" ht="12" customHeight="1" x14ac:dyDescent="0.2"/>
    <row r="13" spans="1:7" s="41" customFormat="1" ht="12" customHeight="1" x14ac:dyDescent="0.2"/>
    <row r="14" spans="1:7" s="41" customFormat="1" ht="12" customHeight="1" x14ac:dyDescent="0.2"/>
    <row r="15" spans="1:7" s="41" customFormat="1" ht="12" customHeight="1" x14ac:dyDescent="0.2"/>
    <row r="16" spans="1:7" s="41" customFormat="1" ht="12" customHeight="1" x14ac:dyDescent="0.2"/>
    <row r="17" s="41" customFormat="1" ht="12" customHeight="1" x14ac:dyDescent="0.2"/>
    <row r="18" s="41" customFormat="1" ht="12" customHeight="1" x14ac:dyDescent="0.2"/>
    <row r="19" s="41" customFormat="1" ht="12" customHeight="1" x14ac:dyDescent="0.2"/>
    <row r="20" s="41" customFormat="1" ht="12" customHeight="1" x14ac:dyDescent="0.2"/>
    <row r="21" s="41" customFormat="1" ht="12" customHeight="1" x14ac:dyDescent="0.2"/>
    <row r="22" s="41" customFormat="1" ht="12" customHeight="1" x14ac:dyDescent="0.2"/>
    <row r="23" s="41" customFormat="1" ht="12" customHeight="1" x14ac:dyDescent="0.2"/>
    <row r="24" s="41" customFormat="1" ht="12" customHeight="1" x14ac:dyDescent="0.2"/>
    <row r="25" s="41" customFormat="1" ht="12" customHeight="1" x14ac:dyDescent="0.2"/>
    <row r="26" s="41" customFormat="1" ht="12" customHeight="1" x14ac:dyDescent="0.2"/>
    <row r="27" s="41" customFormat="1" ht="12" customHeight="1" x14ac:dyDescent="0.2"/>
    <row r="28" s="41" customFormat="1" ht="12" customHeight="1" x14ac:dyDescent="0.2"/>
    <row r="29" s="41" customFormat="1" ht="12" customHeight="1" x14ac:dyDescent="0.2"/>
    <row r="30" ht="12" customHeight="1" x14ac:dyDescent="0.3"/>
    <row r="31" ht="12" customHeight="1" x14ac:dyDescent="0.3"/>
    <row r="32" ht="12" customHeight="1" x14ac:dyDescent="0.3"/>
    <row r="33" ht="12" customHeight="1" x14ac:dyDescent="0.3"/>
  </sheetData>
  <pageMargins left="0.7" right="0.7" top="0.75" bottom="0.75" header="0.3" footer="0.3"/>
  <pageSetup paperSize="9" orientation="portrait" r:id="rId1"/>
  <ignoredErrors>
    <ignoredError sqref="E8 E4:E7" formulaRange="1"/>
  </ignoredError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F5BF5-753D-4A6B-8865-BDD0C7334232}">
  <dimension ref="A1:Q33"/>
  <sheetViews>
    <sheetView showGridLines="0" zoomScale="120" zoomScaleNormal="120" zoomScaleSheetLayoutView="115" workbookViewId="0">
      <selection activeCell="G1" sqref="G1"/>
    </sheetView>
  </sheetViews>
  <sheetFormatPr defaultColWidth="9.109375" defaultRowHeight="14.4" x14ac:dyDescent="0.3"/>
  <cols>
    <col min="1" max="1" width="15.6640625" style="38" customWidth="1"/>
    <col min="2" max="17" width="7.6640625" style="38" customWidth="1"/>
    <col min="18" max="24" width="5.6640625" style="38" customWidth="1"/>
    <col min="25" max="16384" width="9.109375" style="38"/>
  </cols>
  <sheetData>
    <row r="1" spans="1:17" ht="19.95" customHeight="1" x14ac:dyDescent="0.3">
      <c r="A1" s="1" t="s">
        <v>327</v>
      </c>
      <c r="B1" s="105"/>
      <c r="C1" s="105"/>
      <c r="D1" s="105"/>
      <c r="E1" s="105"/>
      <c r="F1" s="105"/>
      <c r="G1" s="106"/>
    </row>
    <row r="2" spans="1:17" s="41" customFormat="1" ht="25.2" customHeight="1" thickBot="1" x14ac:dyDescent="0.25"/>
    <row r="3" spans="1:17" s="41" customFormat="1" ht="13.95" customHeight="1" x14ac:dyDescent="0.2">
      <c r="A3" s="209" t="s">
        <v>48</v>
      </c>
      <c r="B3" s="211" t="s">
        <v>50</v>
      </c>
      <c r="C3" s="212"/>
      <c r="D3" s="212"/>
      <c r="E3" s="213"/>
      <c r="F3" s="212" t="s">
        <v>51</v>
      </c>
      <c r="G3" s="212"/>
      <c r="H3" s="212"/>
      <c r="I3" s="212"/>
      <c r="J3" s="211" t="s">
        <v>52</v>
      </c>
      <c r="K3" s="212"/>
      <c r="L3" s="212"/>
      <c r="M3" s="213"/>
      <c r="N3" s="212" t="s">
        <v>112</v>
      </c>
      <c r="O3" s="212"/>
      <c r="P3" s="212"/>
      <c r="Q3" s="213"/>
    </row>
    <row r="4" spans="1:17" s="41" customFormat="1" ht="24.9" customHeight="1" x14ac:dyDescent="0.2">
      <c r="A4" s="210"/>
      <c r="B4" s="143">
        <v>2019</v>
      </c>
      <c r="C4" s="143">
        <v>2022</v>
      </c>
      <c r="D4" s="143">
        <v>2023</v>
      </c>
      <c r="E4" s="144" t="s">
        <v>338</v>
      </c>
      <c r="F4" s="143">
        <v>2019</v>
      </c>
      <c r="G4" s="143">
        <v>2022</v>
      </c>
      <c r="H4" s="143">
        <v>2023</v>
      </c>
      <c r="I4" s="143" t="s">
        <v>338</v>
      </c>
      <c r="J4" s="142">
        <v>2019</v>
      </c>
      <c r="K4" s="143">
        <v>2022</v>
      </c>
      <c r="L4" s="143">
        <v>2023</v>
      </c>
      <c r="M4" s="144" t="s">
        <v>338</v>
      </c>
      <c r="N4" s="143">
        <v>2019</v>
      </c>
      <c r="O4" s="143">
        <v>2022</v>
      </c>
      <c r="P4" s="143">
        <v>2023</v>
      </c>
      <c r="Q4" s="144" t="s">
        <v>338</v>
      </c>
    </row>
    <row r="5" spans="1:17" s="41" customFormat="1" ht="12" customHeight="1" x14ac:dyDescent="0.2">
      <c r="A5" s="26" t="s">
        <v>266</v>
      </c>
      <c r="B5" s="27">
        <v>19</v>
      </c>
      <c r="C5" s="27">
        <v>9</v>
      </c>
      <c r="D5" s="27">
        <v>16</v>
      </c>
      <c r="E5" s="22">
        <f>D5/C5-1</f>
        <v>0.77777777777777768</v>
      </c>
      <c r="F5" s="27">
        <v>45</v>
      </c>
      <c r="G5" s="27">
        <v>26</v>
      </c>
      <c r="H5" s="27">
        <v>39</v>
      </c>
      <c r="I5" s="15">
        <f>H5/G5-1</f>
        <v>0.5</v>
      </c>
      <c r="J5" s="27">
        <v>513</v>
      </c>
      <c r="K5" s="27">
        <v>351</v>
      </c>
      <c r="L5" s="27">
        <v>468</v>
      </c>
      <c r="M5" s="22">
        <f>L5/K5-1</f>
        <v>0.33333333333333326</v>
      </c>
      <c r="N5" s="13">
        <f>B5+F5+J5</f>
        <v>577</v>
      </c>
      <c r="O5" s="13">
        <f t="shared" ref="O5:O16" si="0">C5+G5+K5</f>
        <v>386</v>
      </c>
      <c r="P5" s="13">
        <f t="shared" ref="P5:P16" si="1">D5+H5+L5</f>
        <v>523</v>
      </c>
      <c r="Q5" s="15">
        <f>P5/O5-1</f>
        <v>0.35492227979274604</v>
      </c>
    </row>
    <row r="6" spans="1:17" s="41" customFormat="1" ht="12" customHeight="1" x14ac:dyDescent="0.2">
      <c r="A6" s="26" t="s">
        <v>267</v>
      </c>
      <c r="B6" s="27">
        <v>9</v>
      </c>
      <c r="C6" s="27">
        <v>6</v>
      </c>
      <c r="D6" s="27">
        <v>8</v>
      </c>
      <c r="E6" s="22">
        <f>D6/C6-1</f>
        <v>0.33333333333333326</v>
      </c>
      <c r="F6" s="27">
        <v>34</v>
      </c>
      <c r="G6" s="27">
        <v>24</v>
      </c>
      <c r="H6" s="27">
        <v>25</v>
      </c>
      <c r="I6" s="15">
        <f>H6/G6-1</f>
        <v>4.1666666666666741E-2</v>
      </c>
      <c r="J6" s="27">
        <v>390</v>
      </c>
      <c r="K6" s="27">
        <v>312</v>
      </c>
      <c r="L6" s="27">
        <v>339</v>
      </c>
      <c r="M6" s="22">
        <f>L6/K6-1</f>
        <v>8.6538461538461453E-2</v>
      </c>
      <c r="N6" s="13">
        <f t="shared" ref="N6:N16" si="2">B6+F6+J6</f>
        <v>433</v>
      </c>
      <c r="O6" s="13">
        <f t="shared" si="0"/>
        <v>342</v>
      </c>
      <c r="P6" s="13">
        <f t="shared" si="1"/>
        <v>372</v>
      </c>
      <c r="Q6" s="15">
        <f>P6/O6-1</f>
        <v>8.7719298245614086E-2</v>
      </c>
    </row>
    <row r="7" spans="1:17" s="41" customFormat="1" ht="12" customHeight="1" x14ac:dyDescent="0.2">
      <c r="A7" s="26" t="s">
        <v>268</v>
      </c>
      <c r="B7" s="27">
        <v>13</v>
      </c>
      <c r="C7" s="27">
        <v>4</v>
      </c>
      <c r="D7" s="27">
        <v>14</v>
      </c>
      <c r="E7" s="22">
        <f>D7/C7-1</f>
        <v>2.5</v>
      </c>
      <c r="F7" s="27">
        <v>52</v>
      </c>
      <c r="G7" s="27">
        <v>21</v>
      </c>
      <c r="H7" s="27">
        <v>25</v>
      </c>
      <c r="I7" s="15">
        <f>H7/G7-1</f>
        <v>0.19047619047619047</v>
      </c>
      <c r="J7" s="27">
        <v>475</v>
      </c>
      <c r="K7" s="27">
        <v>360</v>
      </c>
      <c r="L7" s="27">
        <v>380</v>
      </c>
      <c r="M7" s="22">
        <f>L7/K7-1</f>
        <v>5.555555555555558E-2</v>
      </c>
      <c r="N7" s="13">
        <f t="shared" si="2"/>
        <v>540</v>
      </c>
      <c r="O7" s="13">
        <f t="shared" si="0"/>
        <v>385</v>
      </c>
      <c r="P7" s="13">
        <f t="shared" si="1"/>
        <v>419</v>
      </c>
      <c r="Q7" s="15">
        <f>P7/O7-1</f>
        <v>8.8311688311688341E-2</v>
      </c>
    </row>
    <row r="8" spans="1:17" s="41" customFormat="1" ht="12" customHeight="1" x14ac:dyDescent="0.2">
      <c r="A8" s="26" t="s">
        <v>269</v>
      </c>
      <c r="B8" s="27">
        <v>8</v>
      </c>
      <c r="C8" s="27">
        <v>9</v>
      </c>
      <c r="D8" s="27">
        <v>6</v>
      </c>
      <c r="E8" s="22">
        <f t="shared" ref="E8" si="3">D8/C8-1</f>
        <v>-0.33333333333333337</v>
      </c>
      <c r="F8" s="27">
        <v>22</v>
      </c>
      <c r="G8" s="27">
        <v>17</v>
      </c>
      <c r="H8" s="27">
        <v>21</v>
      </c>
      <c r="I8" s="15">
        <f t="shared" ref="I8" si="4">H8/G8-1</f>
        <v>0.23529411764705888</v>
      </c>
      <c r="J8" s="27">
        <v>352</v>
      </c>
      <c r="K8" s="27">
        <v>322</v>
      </c>
      <c r="L8" s="27">
        <v>320</v>
      </c>
      <c r="M8" s="22">
        <f t="shared" ref="M8" si="5">L8/K8-1</f>
        <v>-6.2111801242236142E-3</v>
      </c>
      <c r="N8" s="13">
        <f t="shared" si="2"/>
        <v>382</v>
      </c>
      <c r="O8" s="13">
        <f t="shared" si="0"/>
        <v>348</v>
      </c>
      <c r="P8" s="13">
        <f t="shared" si="1"/>
        <v>347</v>
      </c>
      <c r="Q8" s="15">
        <f t="shared" ref="Q8" si="6">P8/O8-1</f>
        <v>-2.8735632183908288E-3</v>
      </c>
    </row>
    <row r="9" spans="1:17" s="41" customFormat="1" ht="12" customHeight="1" x14ac:dyDescent="0.2">
      <c r="A9" s="26" t="s">
        <v>270</v>
      </c>
      <c r="B9" s="27">
        <v>7</v>
      </c>
      <c r="C9" s="27">
        <v>7</v>
      </c>
      <c r="D9" s="27">
        <v>8</v>
      </c>
      <c r="E9" s="22">
        <f>D9/C9-1</f>
        <v>0.14285714285714279</v>
      </c>
      <c r="F9" s="27">
        <v>35</v>
      </c>
      <c r="G9" s="27">
        <v>27</v>
      </c>
      <c r="H9" s="27">
        <v>27</v>
      </c>
      <c r="I9" s="15">
        <f>H9/G9-1</f>
        <v>0</v>
      </c>
      <c r="J9" s="27">
        <v>466</v>
      </c>
      <c r="K9" s="27">
        <v>368</v>
      </c>
      <c r="L9" s="27">
        <v>362</v>
      </c>
      <c r="M9" s="22">
        <f>L9/K9-1</f>
        <v>-1.6304347826086918E-2</v>
      </c>
      <c r="N9" s="13">
        <f t="shared" si="2"/>
        <v>508</v>
      </c>
      <c r="O9" s="13">
        <f t="shared" si="0"/>
        <v>402</v>
      </c>
      <c r="P9" s="13">
        <f t="shared" si="1"/>
        <v>397</v>
      </c>
      <c r="Q9" s="15">
        <f>P9/O9-1</f>
        <v>-1.2437810945273631E-2</v>
      </c>
    </row>
    <row r="10" spans="1:17" s="41" customFormat="1" ht="12" customHeight="1" x14ac:dyDescent="0.2">
      <c r="A10" s="26" t="s">
        <v>271</v>
      </c>
      <c r="B10" s="27">
        <v>10</v>
      </c>
      <c r="C10" s="27">
        <v>4</v>
      </c>
      <c r="D10" s="27">
        <v>4</v>
      </c>
      <c r="E10" s="22">
        <f>D10/C10-1</f>
        <v>0</v>
      </c>
      <c r="F10" s="27">
        <v>38</v>
      </c>
      <c r="G10" s="27">
        <v>22</v>
      </c>
      <c r="H10" s="27">
        <v>25</v>
      </c>
      <c r="I10" s="15">
        <f>H10/G10-1</f>
        <v>0.13636363636363646</v>
      </c>
      <c r="J10" s="27">
        <v>373</v>
      </c>
      <c r="K10" s="27">
        <v>305</v>
      </c>
      <c r="L10" s="27">
        <v>352</v>
      </c>
      <c r="M10" s="22">
        <f>L10/K10-1</f>
        <v>0.15409836065573779</v>
      </c>
      <c r="N10" s="13">
        <f t="shared" si="2"/>
        <v>421</v>
      </c>
      <c r="O10" s="13">
        <f t="shared" si="0"/>
        <v>331</v>
      </c>
      <c r="P10" s="13">
        <f t="shared" si="1"/>
        <v>381</v>
      </c>
      <c r="Q10" s="15">
        <f>P10/O10-1</f>
        <v>0.1510574018126889</v>
      </c>
    </row>
    <row r="11" spans="1:17" s="41" customFormat="1" ht="12" customHeight="1" x14ac:dyDescent="0.2">
      <c r="A11" s="26" t="s">
        <v>272</v>
      </c>
      <c r="B11" s="27">
        <v>7</v>
      </c>
      <c r="C11" s="27">
        <v>7</v>
      </c>
      <c r="D11" s="27">
        <v>8</v>
      </c>
      <c r="E11" s="22">
        <f t="shared" ref="E11:E14" si="7">D11/C11-1</f>
        <v>0.14285714285714279</v>
      </c>
      <c r="F11" s="27">
        <v>26</v>
      </c>
      <c r="G11" s="27">
        <v>37</v>
      </c>
      <c r="H11" s="27">
        <v>24</v>
      </c>
      <c r="I11" s="15">
        <f t="shared" ref="I11:I14" si="8">H11/G11-1</f>
        <v>-0.35135135135135132</v>
      </c>
      <c r="J11" s="27">
        <v>386</v>
      </c>
      <c r="K11" s="27">
        <v>386</v>
      </c>
      <c r="L11" s="27">
        <v>348</v>
      </c>
      <c r="M11" s="22">
        <f t="shared" ref="M11:M14" si="9">L11/K11-1</f>
        <v>-9.8445595854922296E-2</v>
      </c>
      <c r="N11" s="13">
        <f t="shared" si="2"/>
        <v>419</v>
      </c>
      <c r="O11" s="13">
        <f t="shared" si="0"/>
        <v>430</v>
      </c>
      <c r="P11" s="13">
        <f t="shared" si="1"/>
        <v>380</v>
      </c>
      <c r="Q11" s="15">
        <f t="shared" ref="Q11:Q14" si="10">P11/O11-1</f>
        <v>-0.11627906976744184</v>
      </c>
    </row>
    <row r="12" spans="1:17" s="41" customFormat="1" ht="12" customHeight="1" x14ac:dyDescent="0.2">
      <c r="A12" s="26" t="s">
        <v>273</v>
      </c>
      <c r="B12" s="27">
        <v>13</v>
      </c>
      <c r="C12" s="27">
        <v>13</v>
      </c>
      <c r="D12" s="27">
        <v>5</v>
      </c>
      <c r="E12" s="22">
        <f>D12/C12-1</f>
        <v>-0.61538461538461542</v>
      </c>
      <c r="F12" s="27">
        <v>41</v>
      </c>
      <c r="G12" s="27">
        <v>36</v>
      </c>
      <c r="H12" s="27">
        <v>28</v>
      </c>
      <c r="I12" s="15">
        <f>H12/G12-1</f>
        <v>-0.22222222222222221</v>
      </c>
      <c r="J12" s="27">
        <v>368</v>
      </c>
      <c r="K12" s="27">
        <v>332</v>
      </c>
      <c r="L12" s="27">
        <v>330</v>
      </c>
      <c r="M12" s="22">
        <f>L12/K12-1</f>
        <v>-6.0240963855421326E-3</v>
      </c>
      <c r="N12" s="13">
        <f t="shared" si="2"/>
        <v>422</v>
      </c>
      <c r="O12" s="13">
        <f t="shared" si="0"/>
        <v>381</v>
      </c>
      <c r="P12" s="13">
        <f t="shared" si="1"/>
        <v>363</v>
      </c>
      <c r="Q12" s="15">
        <f>P12/O12-1</f>
        <v>-4.7244094488189003E-2</v>
      </c>
    </row>
    <row r="13" spans="1:17" s="41" customFormat="1" ht="12" customHeight="1" x14ac:dyDescent="0.2">
      <c r="A13" s="26" t="s">
        <v>274</v>
      </c>
      <c r="B13" s="27">
        <v>8</v>
      </c>
      <c r="C13" s="27">
        <v>9</v>
      </c>
      <c r="D13" s="27">
        <v>16</v>
      </c>
      <c r="E13" s="22">
        <f>D13/C13-1</f>
        <v>0.77777777777777768</v>
      </c>
      <c r="F13" s="27">
        <v>51</v>
      </c>
      <c r="G13" s="27">
        <v>31</v>
      </c>
      <c r="H13" s="27">
        <v>25</v>
      </c>
      <c r="I13" s="15">
        <f>H13/G13-1</f>
        <v>-0.19354838709677424</v>
      </c>
      <c r="J13" s="27">
        <v>403</v>
      </c>
      <c r="K13" s="27">
        <v>414</v>
      </c>
      <c r="L13" s="27">
        <v>408</v>
      </c>
      <c r="M13" s="22">
        <f>L13/K13-1</f>
        <v>-1.4492753623188359E-2</v>
      </c>
      <c r="N13" s="13">
        <f t="shared" si="2"/>
        <v>462</v>
      </c>
      <c r="O13" s="13">
        <f t="shared" si="0"/>
        <v>454</v>
      </c>
      <c r="P13" s="13">
        <f t="shared" si="1"/>
        <v>449</v>
      </c>
      <c r="Q13" s="15">
        <f>P13/O13-1</f>
        <v>-1.1013215859030812E-2</v>
      </c>
    </row>
    <row r="14" spans="1:17" s="41" customFormat="1" ht="12" customHeight="1" x14ac:dyDescent="0.2">
      <c r="A14" s="26" t="s">
        <v>275</v>
      </c>
      <c r="B14" s="27">
        <v>16</v>
      </c>
      <c r="C14" s="27">
        <v>11</v>
      </c>
      <c r="D14" s="27">
        <v>14</v>
      </c>
      <c r="E14" s="22">
        <f t="shared" si="7"/>
        <v>0.27272727272727271</v>
      </c>
      <c r="F14" s="27">
        <v>35</v>
      </c>
      <c r="G14" s="27">
        <v>36</v>
      </c>
      <c r="H14" s="27">
        <v>36</v>
      </c>
      <c r="I14" s="15">
        <f t="shared" si="8"/>
        <v>0</v>
      </c>
      <c r="J14" s="27">
        <v>512</v>
      </c>
      <c r="K14" s="27">
        <v>394</v>
      </c>
      <c r="L14" s="27">
        <v>410</v>
      </c>
      <c r="M14" s="22">
        <f t="shared" si="9"/>
        <v>4.0609137055837463E-2</v>
      </c>
      <c r="N14" s="13">
        <f t="shared" si="2"/>
        <v>563</v>
      </c>
      <c r="O14" s="13">
        <f t="shared" si="0"/>
        <v>441</v>
      </c>
      <c r="P14" s="13">
        <f t="shared" si="1"/>
        <v>460</v>
      </c>
      <c r="Q14" s="15">
        <f t="shared" si="10"/>
        <v>4.3083900226757343E-2</v>
      </c>
    </row>
    <row r="15" spans="1:17" s="41" customFormat="1" ht="12" customHeight="1" x14ac:dyDescent="0.2">
      <c r="A15" s="26" t="s">
        <v>276</v>
      </c>
      <c r="B15" s="27">
        <v>13</v>
      </c>
      <c r="C15" s="27">
        <v>15</v>
      </c>
      <c r="D15" s="27">
        <v>0</v>
      </c>
      <c r="E15" s="22">
        <f>D15/C15-1</f>
        <v>-1</v>
      </c>
      <c r="F15" s="27">
        <v>42</v>
      </c>
      <c r="G15" s="27">
        <v>36</v>
      </c>
      <c r="H15" s="27">
        <v>41</v>
      </c>
      <c r="I15" s="15">
        <f>H15/G15-1</f>
        <v>0.13888888888888884</v>
      </c>
      <c r="J15" s="27">
        <v>581</v>
      </c>
      <c r="K15" s="27">
        <v>486</v>
      </c>
      <c r="L15" s="27">
        <v>477</v>
      </c>
      <c r="M15" s="22">
        <f>L15/K15-1</f>
        <v>-1.851851851851849E-2</v>
      </c>
      <c r="N15" s="13">
        <f t="shared" si="2"/>
        <v>636</v>
      </c>
      <c r="O15" s="13">
        <f t="shared" si="0"/>
        <v>537</v>
      </c>
      <c r="P15" s="13">
        <f t="shared" si="1"/>
        <v>518</v>
      </c>
      <c r="Q15" s="15">
        <f>P15/O15-1</f>
        <v>-3.5381750465549366E-2</v>
      </c>
    </row>
    <row r="16" spans="1:17" s="41" customFormat="1" ht="12" customHeight="1" x14ac:dyDescent="0.2">
      <c r="A16" s="26" t="s">
        <v>277</v>
      </c>
      <c r="B16" s="27">
        <v>17</v>
      </c>
      <c r="C16" s="27">
        <v>13</v>
      </c>
      <c r="D16" s="27">
        <v>10</v>
      </c>
      <c r="E16" s="22">
        <f>D16/C16-1</f>
        <v>-0.23076923076923073</v>
      </c>
      <c r="F16" s="27">
        <v>29</v>
      </c>
      <c r="G16" s="27">
        <v>37</v>
      </c>
      <c r="H16" s="27">
        <v>34</v>
      </c>
      <c r="I16" s="15">
        <f>H16/G16-1</f>
        <v>-8.108108108108103E-2</v>
      </c>
      <c r="J16" s="27">
        <v>572</v>
      </c>
      <c r="K16" s="27">
        <v>462</v>
      </c>
      <c r="L16" s="27">
        <v>454</v>
      </c>
      <c r="M16" s="22">
        <f>L16/K16-1</f>
        <v>-1.7316017316017285E-2</v>
      </c>
      <c r="N16" s="13">
        <f t="shared" si="2"/>
        <v>618</v>
      </c>
      <c r="O16" s="13">
        <f t="shared" si="0"/>
        <v>512</v>
      </c>
      <c r="P16" s="13">
        <f t="shared" si="1"/>
        <v>498</v>
      </c>
      <c r="Q16" s="15">
        <f>P16/O16-1</f>
        <v>-2.734375E-2</v>
      </c>
    </row>
    <row r="17" spans="1:17" s="41" customFormat="1" ht="12" customHeight="1" thickBot="1" x14ac:dyDescent="0.25">
      <c r="A17" s="28" t="s">
        <v>0</v>
      </c>
      <c r="B17" s="23">
        <f>SUM(B5:B16)</f>
        <v>140</v>
      </c>
      <c r="C17" s="16">
        <f t="shared" ref="C17:D17" si="11">SUM(C5:C16)</f>
        <v>107</v>
      </c>
      <c r="D17" s="16">
        <f t="shared" si="11"/>
        <v>109</v>
      </c>
      <c r="E17" s="24">
        <f>D17/C17-1</f>
        <v>1.8691588785046731E-2</v>
      </c>
      <c r="F17" s="16">
        <f t="shared" ref="F17:H17" si="12">SUM(F5:F16)</f>
        <v>450</v>
      </c>
      <c r="G17" s="16">
        <f t="shared" si="12"/>
        <v>350</v>
      </c>
      <c r="H17" s="16">
        <f t="shared" si="12"/>
        <v>350</v>
      </c>
      <c r="I17" s="17">
        <f>H17/G17-1</f>
        <v>0</v>
      </c>
      <c r="J17" s="23">
        <f t="shared" ref="J17:L17" si="13">SUM(J5:J16)</f>
        <v>5391</v>
      </c>
      <c r="K17" s="16">
        <f t="shared" si="13"/>
        <v>4492</v>
      </c>
      <c r="L17" s="16">
        <f t="shared" si="13"/>
        <v>4648</v>
      </c>
      <c r="M17" s="24">
        <f>L17/K17-1</f>
        <v>3.4728406055209327E-2</v>
      </c>
      <c r="N17" s="16">
        <f t="shared" ref="N17:P17" si="14">SUM(N5:N16)</f>
        <v>5981</v>
      </c>
      <c r="O17" s="16">
        <f t="shared" si="14"/>
        <v>4949</v>
      </c>
      <c r="P17" s="16">
        <f t="shared" si="14"/>
        <v>5107</v>
      </c>
      <c r="Q17" s="17">
        <f>P17/O17-1</f>
        <v>3.1925641543746108E-2</v>
      </c>
    </row>
    <row r="18" spans="1:17" s="41" customFormat="1" ht="12" customHeight="1" x14ac:dyDescent="0.2"/>
    <row r="19" spans="1:17" s="41" customFormat="1" ht="12" customHeight="1" x14ac:dyDescent="0.2"/>
    <row r="20" spans="1:17" s="41" customFormat="1" ht="12" customHeight="1" x14ac:dyDescent="0.2"/>
    <row r="21" spans="1:17" s="41" customFormat="1" ht="12" customHeight="1" x14ac:dyDescent="0.2"/>
    <row r="22" spans="1:17" s="41" customFormat="1" ht="12" customHeight="1" x14ac:dyDescent="0.2"/>
    <row r="23" spans="1:17" s="41" customFormat="1" ht="12" customHeight="1" x14ac:dyDescent="0.2"/>
    <row r="24" spans="1:17" s="41" customFormat="1" ht="12" customHeight="1" x14ac:dyDescent="0.2"/>
    <row r="25" spans="1:17" s="41" customFormat="1" ht="12" customHeight="1" x14ac:dyDescent="0.2"/>
    <row r="26" spans="1:17" s="41" customFormat="1" ht="12" customHeight="1" x14ac:dyDescent="0.2"/>
    <row r="27" spans="1:17" s="41" customFormat="1" ht="12" customHeight="1" x14ac:dyDescent="0.2"/>
    <row r="28" spans="1:17" s="41" customFormat="1" ht="12" customHeight="1" x14ac:dyDescent="0.2"/>
    <row r="29" spans="1:17" s="41" customFormat="1" ht="12" customHeight="1" x14ac:dyDescent="0.2"/>
    <row r="30" spans="1:17" ht="12" customHeight="1" x14ac:dyDescent="0.3"/>
    <row r="31" spans="1:17" ht="12" customHeight="1" x14ac:dyDescent="0.3"/>
    <row r="32" spans="1:17" ht="12" customHeight="1" x14ac:dyDescent="0.3"/>
    <row r="33" s="38" customFormat="1" ht="12" customHeight="1" x14ac:dyDescent="0.3"/>
  </sheetData>
  <mergeCells count="5"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orientation="portrait" r:id="rId1"/>
  <ignoredErrors>
    <ignoredError sqref="B17:H17 N17:Q17" formulaRange="1"/>
    <ignoredError sqref="I17:M17" formula="1" formulaRange="1"/>
  </ignoredError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AD78A-C48C-4A53-9A1D-4AF750583498}">
  <dimension ref="A1:Q33"/>
  <sheetViews>
    <sheetView showGridLines="0" zoomScale="120" zoomScaleNormal="120" workbookViewId="0">
      <selection activeCell="H1" sqref="H1"/>
    </sheetView>
  </sheetViews>
  <sheetFormatPr defaultColWidth="9.109375" defaultRowHeight="14.4" x14ac:dyDescent="0.3"/>
  <cols>
    <col min="1" max="1" width="15.6640625" style="38" customWidth="1"/>
    <col min="2" max="17" width="7.6640625" style="38" customWidth="1"/>
    <col min="18" max="24" width="5.6640625" style="38" customWidth="1"/>
    <col min="25" max="16384" width="9.109375" style="38"/>
  </cols>
  <sheetData>
    <row r="1" spans="1:17" ht="19.95" customHeight="1" x14ac:dyDescent="0.3">
      <c r="A1" s="1" t="s">
        <v>328</v>
      </c>
      <c r="B1" s="30"/>
      <c r="C1" s="30"/>
      <c r="D1" s="30"/>
      <c r="E1" s="30"/>
      <c r="F1" s="30"/>
      <c r="G1" s="34"/>
    </row>
    <row r="2" spans="1:17" s="41" customFormat="1" ht="25.2" customHeight="1" thickBot="1" x14ac:dyDescent="0.25"/>
    <row r="3" spans="1:17" s="41" customFormat="1" ht="13.95" customHeight="1" x14ac:dyDescent="0.2">
      <c r="A3" s="209" t="s">
        <v>59</v>
      </c>
      <c r="B3" s="211" t="s">
        <v>50</v>
      </c>
      <c r="C3" s="212"/>
      <c r="D3" s="212"/>
      <c r="E3" s="213"/>
      <c r="F3" s="212" t="s">
        <v>51</v>
      </c>
      <c r="G3" s="212"/>
      <c r="H3" s="212"/>
      <c r="I3" s="212"/>
      <c r="J3" s="211" t="s">
        <v>52</v>
      </c>
      <c r="K3" s="212"/>
      <c r="L3" s="212"/>
      <c r="M3" s="213"/>
      <c r="N3" s="212" t="s">
        <v>112</v>
      </c>
      <c r="O3" s="212"/>
      <c r="P3" s="212"/>
      <c r="Q3" s="213"/>
    </row>
    <row r="4" spans="1:17" s="41" customFormat="1" ht="24.9" customHeight="1" x14ac:dyDescent="0.2">
      <c r="A4" s="210"/>
      <c r="B4" s="142">
        <v>2019</v>
      </c>
      <c r="C4" s="143">
        <v>2022</v>
      </c>
      <c r="D4" s="143">
        <v>2023</v>
      </c>
      <c r="E4" s="144" t="s">
        <v>338</v>
      </c>
      <c r="F4" s="143">
        <v>2019</v>
      </c>
      <c r="G4" s="143">
        <v>2022</v>
      </c>
      <c r="H4" s="143">
        <v>2023</v>
      </c>
      <c r="I4" s="143" t="s">
        <v>338</v>
      </c>
      <c r="J4" s="142">
        <v>2019</v>
      </c>
      <c r="K4" s="143">
        <v>2022</v>
      </c>
      <c r="L4" s="143">
        <v>2023</v>
      </c>
      <c r="M4" s="144" t="s">
        <v>338</v>
      </c>
      <c r="N4" s="143">
        <v>2019</v>
      </c>
      <c r="O4" s="143">
        <v>2022</v>
      </c>
      <c r="P4" s="143">
        <v>2023</v>
      </c>
      <c r="Q4" s="67" t="s">
        <v>338</v>
      </c>
    </row>
    <row r="5" spans="1:17" s="41" customFormat="1" ht="12" customHeight="1" x14ac:dyDescent="0.2">
      <c r="A5" s="26" t="s">
        <v>350</v>
      </c>
      <c r="B5" s="27">
        <v>27</v>
      </c>
      <c r="C5" s="27">
        <v>16</v>
      </c>
      <c r="D5" s="27">
        <v>18</v>
      </c>
      <c r="E5" s="22">
        <f>D5/C5-1</f>
        <v>0.125</v>
      </c>
      <c r="F5" s="27">
        <v>61</v>
      </c>
      <c r="G5" s="27">
        <v>35</v>
      </c>
      <c r="H5" s="27">
        <v>49</v>
      </c>
      <c r="I5" s="15">
        <f>H5/G5-1</f>
        <v>0.39999999999999991</v>
      </c>
      <c r="J5" s="27">
        <v>813</v>
      </c>
      <c r="K5" s="27">
        <v>737</v>
      </c>
      <c r="L5" s="27">
        <v>700</v>
      </c>
      <c r="M5" s="22">
        <f>L5/K5-1</f>
        <v>-5.0203527815468107E-2</v>
      </c>
      <c r="N5" s="13">
        <f t="shared" ref="N5:P11" si="0">B5+F5+J5</f>
        <v>901</v>
      </c>
      <c r="O5" s="13">
        <f t="shared" si="0"/>
        <v>788</v>
      </c>
      <c r="P5" s="13">
        <f t="shared" si="0"/>
        <v>767</v>
      </c>
      <c r="Q5" s="82">
        <f>P5/O5-1</f>
        <v>-2.6649746192893398E-2</v>
      </c>
    </row>
    <row r="6" spans="1:17" s="41" customFormat="1" ht="12" customHeight="1" x14ac:dyDescent="0.2">
      <c r="A6" s="26" t="s">
        <v>351</v>
      </c>
      <c r="B6" s="27">
        <v>24</v>
      </c>
      <c r="C6" s="27">
        <v>19</v>
      </c>
      <c r="D6" s="27">
        <v>15</v>
      </c>
      <c r="E6" s="22">
        <f t="shared" ref="E6" si="1">D6/C6-1</f>
        <v>-0.21052631578947367</v>
      </c>
      <c r="F6" s="27">
        <v>72</v>
      </c>
      <c r="G6" s="27">
        <v>63</v>
      </c>
      <c r="H6" s="27">
        <v>48</v>
      </c>
      <c r="I6" s="15">
        <f t="shared" ref="I6" si="2">H6/G6-1</f>
        <v>-0.23809523809523814</v>
      </c>
      <c r="J6" s="27">
        <v>843</v>
      </c>
      <c r="K6" s="27">
        <v>666</v>
      </c>
      <c r="L6" s="27">
        <v>741</v>
      </c>
      <c r="M6" s="22">
        <f t="shared" ref="M6" si="3">L6/K6-1</f>
        <v>0.11261261261261257</v>
      </c>
      <c r="N6" s="13">
        <f t="shared" si="0"/>
        <v>939</v>
      </c>
      <c r="O6" s="13">
        <f t="shared" si="0"/>
        <v>748</v>
      </c>
      <c r="P6" s="13">
        <f t="shared" si="0"/>
        <v>804</v>
      </c>
      <c r="Q6" s="15">
        <f t="shared" ref="Q6" si="4">P6/O6-1</f>
        <v>7.4866310160427885E-2</v>
      </c>
    </row>
    <row r="7" spans="1:17" s="41" customFormat="1" ht="12" customHeight="1" x14ac:dyDescent="0.2">
      <c r="A7" s="26" t="s">
        <v>352</v>
      </c>
      <c r="B7" s="27">
        <v>13</v>
      </c>
      <c r="C7" s="27">
        <v>8</v>
      </c>
      <c r="D7" s="27">
        <v>15</v>
      </c>
      <c r="E7" s="22">
        <f t="shared" ref="E7:E12" si="5">D7/C7-1</f>
        <v>0.875</v>
      </c>
      <c r="F7" s="27">
        <v>62</v>
      </c>
      <c r="G7" s="27">
        <v>58</v>
      </c>
      <c r="H7" s="27">
        <v>56</v>
      </c>
      <c r="I7" s="15">
        <f>H7/G7-1</f>
        <v>-3.4482758620689613E-2</v>
      </c>
      <c r="J7" s="27">
        <v>867</v>
      </c>
      <c r="K7" s="27">
        <v>759</v>
      </c>
      <c r="L7" s="27">
        <v>761</v>
      </c>
      <c r="M7" s="22">
        <f>L7/K7-1</f>
        <v>2.6350461133068936E-3</v>
      </c>
      <c r="N7" s="13">
        <f t="shared" si="0"/>
        <v>942</v>
      </c>
      <c r="O7" s="13">
        <f t="shared" si="0"/>
        <v>825</v>
      </c>
      <c r="P7" s="13">
        <f t="shared" si="0"/>
        <v>832</v>
      </c>
      <c r="Q7" s="15">
        <f>P7/O7-1</f>
        <v>8.4848484848485395E-3</v>
      </c>
    </row>
    <row r="8" spans="1:17" s="41" customFormat="1" ht="12" customHeight="1" x14ac:dyDescent="0.2">
      <c r="A8" s="26" t="s">
        <v>353</v>
      </c>
      <c r="B8" s="27">
        <v>20</v>
      </c>
      <c r="C8" s="27">
        <v>12</v>
      </c>
      <c r="D8" s="27">
        <v>16</v>
      </c>
      <c r="E8" s="22">
        <f t="shared" si="5"/>
        <v>0.33333333333333326</v>
      </c>
      <c r="F8" s="27">
        <v>75</v>
      </c>
      <c r="G8" s="27">
        <v>50</v>
      </c>
      <c r="H8" s="27">
        <v>50</v>
      </c>
      <c r="I8" s="15">
        <f>H8/G8-1</f>
        <v>0</v>
      </c>
      <c r="J8" s="27">
        <v>907</v>
      </c>
      <c r="K8" s="27">
        <v>700</v>
      </c>
      <c r="L8" s="27">
        <v>764</v>
      </c>
      <c r="M8" s="22">
        <f>L8/K8-1</f>
        <v>9.1428571428571415E-2</v>
      </c>
      <c r="N8" s="13">
        <f t="shared" si="0"/>
        <v>1002</v>
      </c>
      <c r="O8" s="13">
        <f t="shared" si="0"/>
        <v>762</v>
      </c>
      <c r="P8" s="13">
        <f t="shared" si="0"/>
        <v>830</v>
      </c>
      <c r="Q8" s="15">
        <f>P8/O8-1</f>
        <v>8.9238845144356871E-2</v>
      </c>
    </row>
    <row r="9" spans="1:17" s="41" customFormat="1" ht="12" customHeight="1" x14ac:dyDescent="0.2">
      <c r="A9" s="26" t="s">
        <v>354</v>
      </c>
      <c r="B9" s="27">
        <v>28</v>
      </c>
      <c r="C9" s="27">
        <v>22</v>
      </c>
      <c r="D9" s="27">
        <v>13</v>
      </c>
      <c r="E9" s="22">
        <f t="shared" si="5"/>
        <v>-0.40909090909090906</v>
      </c>
      <c r="F9" s="27">
        <v>76</v>
      </c>
      <c r="G9" s="27">
        <v>67</v>
      </c>
      <c r="H9" s="27">
        <v>59</v>
      </c>
      <c r="I9" s="15">
        <f>H9/G9-1</f>
        <v>-0.11940298507462688</v>
      </c>
      <c r="J9" s="27">
        <v>935</v>
      </c>
      <c r="K9" s="27">
        <v>749</v>
      </c>
      <c r="L9" s="27">
        <v>798</v>
      </c>
      <c r="M9" s="22">
        <f>L9/K9-1</f>
        <v>6.5420560747663448E-2</v>
      </c>
      <c r="N9" s="13">
        <f t="shared" si="0"/>
        <v>1039</v>
      </c>
      <c r="O9" s="13">
        <f t="shared" si="0"/>
        <v>838</v>
      </c>
      <c r="P9" s="13">
        <f t="shared" si="0"/>
        <v>870</v>
      </c>
      <c r="Q9" s="15">
        <f>P9/O9-1</f>
        <v>3.8186157517899666E-2</v>
      </c>
    </row>
    <row r="10" spans="1:17" s="41" customFormat="1" ht="12" customHeight="1" x14ac:dyDescent="0.2">
      <c r="A10" s="26" t="s">
        <v>53</v>
      </c>
      <c r="B10" s="27">
        <v>16</v>
      </c>
      <c r="C10" s="27">
        <v>18</v>
      </c>
      <c r="D10" s="27">
        <v>20</v>
      </c>
      <c r="E10" s="22">
        <f t="shared" si="5"/>
        <v>0.11111111111111116</v>
      </c>
      <c r="F10" s="27">
        <v>63</v>
      </c>
      <c r="G10" s="27">
        <v>43</v>
      </c>
      <c r="H10" s="27">
        <v>54</v>
      </c>
      <c r="I10" s="15">
        <f t="shared" ref="I10" si="6">H10/G10-1</f>
        <v>0.2558139534883721</v>
      </c>
      <c r="J10" s="27">
        <v>604</v>
      </c>
      <c r="K10" s="27">
        <v>484</v>
      </c>
      <c r="L10" s="27">
        <v>503</v>
      </c>
      <c r="M10" s="22">
        <f t="shared" ref="M10" si="7">L10/K10-1</f>
        <v>3.9256198347107363E-2</v>
      </c>
      <c r="N10" s="13">
        <f t="shared" si="0"/>
        <v>683</v>
      </c>
      <c r="O10" s="13">
        <f t="shared" si="0"/>
        <v>545</v>
      </c>
      <c r="P10" s="13">
        <f t="shared" si="0"/>
        <v>577</v>
      </c>
      <c r="Q10" s="15">
        <f t="shared" ref="Q10" si="8">P10/O10-1</f>
        <v>5.8715596330275233E-2</v>
      </c>
    </row>
    <row r="11" spans="1:17" s="41" customFormat="1" ht="12" customHeight="1" x14ac:dyDescent="0.2">
      <c r="A11" s="26" t="s">
        <v>54</v>
      </c>
      <c r="B11" s="27">
        <v>12</v>
      </c>
      <c r="C11" s="27">
        <v>12</v>
      </c>
      <c r="D11" s="27">
        <v>12</v>
      </c>
      <c r="E11" s="22">
        <f t="shared" si="5"/>
        <v>0</v>
      </c>
      <c r="F11" s="27">
        <v>41</v>
      </c>
      <c r="G11" s="27">
        <v>34</v>
      </c>
      <c r="H11" s="27">
        <v>34</v>
      </c>
      <c r="I11" s="15">
        <f>H11/G11-1</f>
        <v>0</v>
      </c>
      <c r="J11" s="27">
        <v>422</v>
      </c>
      <c r="K11" s="27">
        <v>397</v>
      </c>
      <c r="L11" s="27">
        <v>381</v>
      </c>
      <c r="M11" s="22">
        <f>L11/K11-1</f>
        <v>-4.0302267002518932E-2</v>
      </c>
      <c r="N11" s="13">
        <f t="shared" si="0"/>
        <v>475</v>
      </c>
      <c r="O11" s="13">
        <f t="shared" si="0"/>
        <v>443</v>
      </c>
      <c r="P11" s="13">
        <f t="shared" si="0"/>
        <v>427</v>
      </c>
      <c r="Q11" s="15">
        <f>P11/O11-1</f>
        <v>-3.6117381489842004E-2</v>
      </c>
    </row>
    <row r="12" spans="1:17" s="41" customFormat="1" ht="12" customHeight="1" thickBot="1" x14ac:dyDescent="0.25">
      <c r="A12" s="28" t="s">
        <v>0</v>
      </c>
      <c r="B12" s="23">
        <f>SUM(B5:B11)</f>
        <v>140</v>
      </c>
      <c r="C12" s="16">
        <f t="shared" ref="C12:D12" si="9">SUM(C5:C11)</f>
        <v>107</v>
      </c>
      <c r="D12" s="16">
        <f t="shared" si="9"/>
        <v>109</v>
      </c>
      <c r="E12" s="24">
        <f t="shared" si="5"/>
        <v>1.8691588785046731E-2</v>
      </c>
      <c r="F12" s="16">
        <f t="shared" ref="F12:H12" si="10">SUM(F5:F11)</f>
        <v>450</v>
      </c>
      <c r="G12" s="16">
        <f t="shared" si="10"/>
        <v>350</v>
      </c>
      <c r="H12" s="16">
        <f t="shared" si="10"/>
        <v>350</v>
      </c>
      <c r="I12" s="17">
        <f>H12/G12-1</f>
        <v>0</v>
      </c>
      <c r="J12" s="23">
        <f t="shared" ref="J12:L12" si="11">SUM(J5:J11)</f>
        <v>5391</v>
      </c>
      <c r="K12" s="16">
        <f t="shared" si="11"/>
        <v>4492</v>
      </c>
      <c r="L12" s="16">
        <f t="shared" si="11"/>
        <v>4648</v>
      </c>
      <c r="M12" s="24">
        <f>L12/K12-1</f>
        <v>3.4728406055209327E-2</v>
      </c>
      <c r="N12" s="16">
        <f t="shared" ref="N12:P12" si="12">SUM(N5:N11)</f>
        <v>5981</v>
      </c>
      <c r="O12" s="16">
        <f t="shared" si="12"/>
        <v>4949</v>
      </c>
      <c r="P12" s="16">
        <f t="shared" si="12"/>
        <v>5107</v>
      </c>
      <c r="Q12" s="17">
        <f>P12/O12-1</f>
        <v>3.1925641543746108E-2</v>
      </c>
    </row>
    <row r="13" spans="1:17" s="41" customFormat="1" ht="12" customHeight="1" x14ac:dyDescent="0.2"/>
    <row r="14" spans="1:17" s="41" customFormat="1" ht="12" customHeight="1" x14ac:dyDescent="0.2"/>
    <row r="15" spans="1:17" s="41" customFormat="1" ht="12" customHeight="1" x14ac:dyDescent="0.2"/>
    <row r="16" spans="1:17" s="41" customFormat="1" ht="12" customHeight="1" x14ac:dyDescent="0.2"/>
    <row r="17" s="41" customFormat="1" ht="12" customHeight="1" x14ac:dyDescent="0.2"/>
    <row r="18" s="41" customFormat="1" ht="12" customHeight="1" x14ac:dyDescent="0.2"/>
    <row r="19" s="41" customFormat="1" ht="12" customHeight="1" x14ac:dyDescent="0.2"/>
    <row r="20" s="41" customFormat="1" ht="12" customHeight="1" x14ac:dyDescent="0.2"/>
    <row r="21" s="41" customFormat="1" ht="12" customHeight="1" x14ac:dyDescent="0.2"/>
    <row r="22" s="41" customFormat="1" ht="12" customHeight="1" x14ac:dyDescent="0.2"/>
    <row r="23" s="41" customFormat="1" ht="12" customHeight="1" x14ac:dyDescent="0.2"/>
    <row r="24" s="41" customFormat="1" ht="12" customHeight="1" x14ac:dyDescent="0.2"/>
    <row r="25" s="41" customFormat="1" ht="12" customHeight="1" x14ac:dyDescent="0.2"/>
    <row r="26" s="41" customFormat="1" ht="12" customHeight="1" x14ac:dyDescent="0.2"/>
    <row r="27" s="41" customFormat="1" ht="12" customHeight="1" x14ac:dyDescent="0.2"/>
    <row r="28" s="41" customFormat="1" ht="12" customHeight="1" x14ac:dyDescent="0.2"/>
    <row r="29" s="41" customFormat="1" ht="12" customHeight="1" x14ac:dyDescent="0.2"/>
    <row r="30" s="38" customFormat="1" ht="12" customHeight="1" x14ac:dyDescent="0.3"/>
    <row r="31" s="38" customFormat="1" ht="12" customHeight="1" x14ac:dyDescent="0.3"/>
    <row r="32" s="38" customFormat="1" ht="12" customHeight="1" x14ac:dyDescent="0.3"/>
    <row r="33" s="38" customFormat="1" ht="12" customHeight="1" x14ac:dyDescent="0.3"/>
  </sheetData>
  <mergeCells count="5"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scale="72" orientation="portrait" r:id="rId1"/>
  <ignoredErrors>
    <ignoredError sqref="B12:D12 N12:Q12" formulaRange="1"/>
    <ignoredError sqref="E12:M12" formula="1" formulaRange="1"/>
  </ignoredError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186DB-1BE8-4E22-A769-24D3A593E1AA}">
  <dimension ref="A1:Q33"/>
  <sheetViews>
    <sheetView showGridLines="0" zoomScale="120" zoomScaleNormal="120" workbookViewId="0">
      <selection activeCell="I1" sqref="I1"/>
    </sheetView>
  </sheetViews>
  <sheetFormatPr defaultColWidth="9.109375" defaultRowHeight="14.4" x14ac:dyDescent="0.3"/>
  <cols>
    <col min="1" max="1" width="15.6640625" style="38" customWidth="1"/>
    <col min="2" max="17" width="7.6640625" style="38" customWidth="1"/>
    <col min="18" max="24" width="5.6640625" style="38" customWidth="1"/>
    <col min="25" max="16384" width="9.109375" style="38"/>
  </cols>
  <sheetData>
    <row r="1" spans="1:17" ht="19.95" customHeight="1" x14ac:dyDescent="0.3">
      <c r="A1" s="1" t="s">
        <v>329</v>
      </c>
      <c r="B1" s="37"/>
      <c r="C1" s="37"/>
      <c r="D1" s="37"/>
      <c r="E1" s="37"/>
      <c r="F1" s="37"/>
    </row>
    <row r="2" spans="1:17" s="41" customFormat="1" ht="25.2" customHeight="1" thickBot="1" x14ac:dyDescent="0.25"/>
    <row r="3" spans="1:17" s="41" customFormat="1" ht="13.95" customHeight="1" x14ac:dyDescent="0.2">
      <c r="A3" s="209" t="s">
        <v>60</v>
      </c>
      <c r="B3" s="211" t="s">
        <v>50</v>
      </c>
      <c r="C3" s="212"/>
      <c r="D3" s="212"/>
      <c r="E3" s="213"/>
      <c r="F3" s="212" t="s">
        <v>51</v>
      </c>
      <c r="G3" s="212"/>
      <c r="H3" s="212"/>
      <c r="I3" s="212"/>
      <c r="J3" s="211" t="s">
        <v>52</v>
      </c>
      <c r="K3" s="212"/>
      <c r="L3" s="212"/>
      <c r="M3" s="213"/>
      <c r="N3" s="212" t="s">
        <v>112</v>
      </c>
      <c r="O3" s="212"/>
      <c r="P3" s="212"/>
      <c r="Q3" s="213"/>
    </row>
    <row r="4" spans="1:17" s="41" customFormat="1" ht="24.9" customHeight="1" x14ac:dyDescent="0.2">
      <c r="A4" s="210"/>
      <c r="B4" s="142">
        <v>2019</v>
      </c>
      <c r="C4" s="143">
        <v>2022</v>
      </c>
      <c r="D4" s="143">
        <v>2023</v>
      </c>
      <c r="E4" s="144" t="s">
        <v>338</v>
      </c>
      <c r="F4" s="143">
        <v>2019</v>
      </c>
      <c r="G4" s="143">
        <v>2022</v>
      </c>
      <c r="H4" s="143">
        <v>2023</v>
      </c>
      <c r="I4" s="143" t="s">
        <v>338</v>
      </c>
      <c r="J4" s="142">
        <v>2019</v>
      </c>
      <c r="K4" s="143">
        <v>2022</v>
      </c>
      <c r="L4" s="143">
        <v>2023</v>
      </c>
      <c r="M4" s="144" t="s">
        <v>338</v>
      </c>
      <c r="N4" s="143">
        <v>2019</v>
      </c>
      <c r="O4" s="143">
        <v>2022</v>
      </c>
      <c r="P4" s="143">
        <v>2023</v>
      </c>
      <c r="Q4" s="67" t="s">
        <v>338</v>
      </c>
    </row>
    <row r="5" spans="1:17" s="41" customFormat="1" ht="12" customHeight="1" x14ac:dyDescent="0.2">
      <c r="A5" s="26" t="s">
        <v>227</v>
      </c>
      <c r="B5" s="27">
        <v>7</v>
      </c>
      <c r="C5" s="27">
        <v>2</v>
      </c>
      <c r="D5" s="27">
        <v>3</v>
      </c>
      <c r="E5" s="22">
        <f>D5/C5-1</f>
        <v>0.5</v>
      </c>
      <c r="F5" s="27">
        <v>7</v>
      </c>
      <c r="G5" s="27">
        <v>7</v>
      </c>
      <c r="H5" s="27">
        <v>13</v>
      </c>
      <c r="I5" s="15">
        <f>H5/G5-1</f>
        <v>0.85714285714285721</v>
      </c>
      <c r="J5" s="27">
        <v>84</v>
      </c>
      <c r="K5" s="27">
        <v>76</v>
      </c>
      <c r="L5" s="27">
        <v>63</v>
      </c>
      <c r="M5" s="22">
        <f>L5/K5-1</f>
        <v>-0.17105263157894735</v>
      </c>
      <c r="N5" s="13">
        <f t="shared" ref="N5:P12" si="0">B5+F5+J5</f>
        <v>98</v>
      </c>
      <c r="O5" s="13">
        <f t="shared" si="0"/>
        <v>85</v>
      </c>
      <c r="P5" s="13">
        <f t="shared" si="0"/>
        <v>79</v>
      </c>
      <c r="Q5" s="82">
        <f>P5/O5-1</f>
        <v>-7.0588235294117618E-2</v>
      </c>
    </row>
    <row r="6" spans="1:17" s="41" customFormat="1" ht="12" customHeight="1" x14ac:dyDescent="0.2">
      <c r="A6" s="26" t="s">
        <v>228</v>
      </c>
      <c r="B6" s="27">
        <v>2</v>
      </c>
      <c r="C6" s="27">
        <v>7</v>
      </c>
      <c r="D6" s="27">
        <v>4</v>
      </c>
      <c r="E6" s="22">
        <f>D6/C6-1</f>
        <v>-0.4285714285714286</v>
      </c>
      <c r="F6" s="27">
        <v>8</v>
      </c>
      <c r="G6" s="27">
        <v>10</v>
      </c>
      <c r="H6" s="27">
        <v>4</v>
      </c>
      <c r="I6" s="15">
        <f t="shared" ref="I6" si="1">H6/G6-1</f>
        <v>-0.6</v>
      </c>
      <c r="J6" s="27">
        <v>36</v>
      </c>
      <c r="K6" s="27">
        <v>36</v>
      </c>
      <c r="L6" s="27">
        <v>34</v>
      </c>
      <c r="M6" s="22">
        <f t="shared" ref="M6" si="2">L6/K6-1</f>
        <v>-5.555555555555558E-2</v>
      </c>
      <c r="N6" s="13">
        <f t="shared" si="0"/>
        <v>46</v>
      </c>
      <c r="O6" s="13">
        <f t="shared" si="0"/>
        <v>53</v>
      </c>
      <c r="P6" s="13">
        <f t="shared" si="0"/>
        <v>42</v>
      </c>
      <c r="Q6" s="15">
        <f>P6/O6-1</f>
        <v>-0.20754716981132071</v>
      </c>
    </row>
    <row r="7" spans="1:17" s="41" customFormat="1" ht="12" customHeight="1" x14ac:dyDescent="0.2">
      <c r="A7" s="26" t="s">
        <v>229</v>
      </c>
      <c r="B7" s="27">
        <v>7</v>
      </c>
      <c r="C7" s="27">
        <v>19</v>
      </c>
      <c r="D7" s="27">
        <v>11</v>
      </c>
      <c r="E7" s="22">
        <f>D7/C7-1</f>
        <v>-0.42105263157894735</v>
      </c>
      <c r="F7" s="27">
        <v>54</v>
      </c>
      <c r="G7" s="27">
        <v>39</v>
      </c>
      <c r="H7" s="27">
        <v>49</v>
      </c>
      <c r="I7" s="15">
        <f>H7/G7-1</f>
        <v>0.25641025641025639</v>
      </c>
      <c r="J7" s="27">
        <v>561</v>
      </c>
      <c r="K7" s="27">
        <v>462</v>
      </c>
      <c r="L7" s="27">
        <v>520</v>
      </c>
      <c r="M7" s="22">
        <f>L7/K7-1</f>
        <v>0.12554112554112562</v>
      </c>
      <c r="N7" s="13">
        <f t="shared" si="0"/>
        <v>622</v>
      </c>
      <c r="O7" s="13">
        <f t="shared" si="0"/>
        <v>520</v>
      </c>
      <c r="P7" s="13">
        <f t="shared" si="0"/>
        <v>580</v>
      </c>
      <c r="Q7" s="15">
        <f>P7/O7-1</f>
        <v>0.11538461538461542</v>
      </c>
    </row>
    <row r="8" spans="1:17" s="41" customFormat="1" ht="12" customHeight="1" x14ac:dyDescent="0.2">
      <c r="A8" s="26" t="s">
        <v>230</v>
      </c>
      <c r="B8" s="27">
        <v>21</v>
      </c>
      <c r="C8" s="27">
        <v>15</v>
      </c>
      <c r="D8" s="27">
        <v>21</v>
      </c>
      <c r="E8" s="22">
        <f>D8/C8-1</f>
        <v>0.39999999999999991</v>
      </c>
      <c r="F8" s="27">
        <v>68</v>
      </c>
      <c r="G8" s="27">
        <v>56</v>
      </c>
      <c r="H8" s="27">
        <v>50</v>
      </c>
      <c r="I8" s="15">
        <f>H8/G8-1</f>
        <v>-0.1071428571428571</v>
      </c>
      <c r="J8" s="27">
        <v>969</v>
      </c>
      <c r="K8" s="27">
        <v>844</v>
      </c>
      <c r="L8" s="27">
        <v>931</v>
      </c>
      <c r="M8" s="22">
        <f>L8/K8-1</f>
        <v>0.10308056872037907</v>
      </c>
      <c r="N8" s="13">
        <f t="shared" si="0"/>
        <v>1058</v>
      </c>
      <c r="O8" s="13">
        <f t="shared" si="0"/>
        <v>915</v>
      </c>
      <c r="P8" s="13">
        <f t="shared" si="0"/>
        <v>1002</v>
      </c>
      <c r="Q8" s="15">
        <f>P8/O8-1</f>
        <v>9.5081967213114682E-2</v>
      </c>
    </row>
    <row r="9" spans="1:17" s="41" customFormat="1" ht="12" customHeight="1" x14ac:dyDescent="0.2">
      <c r="A9" s="26" t="s">
        <v>231</v>
      </c>
      <c r="B9" s="27">
        <v>14</v>
      </c>
      <c r="C9" s="27">
        <v>9</v>
      </c>
      <c r="D9" s="27">
        <v>16</v>
      </c>
      <c r="E9" s="22">
        <f>D9/C9-1</f>
        <v>0.77777777777777768</v>
      </c>
      <c r="F9" s="27">
        <v>63</v>
      </c>
      <c r="G9" s="27">
        <v>51</v>
      </c>
      <c r="H9" s="27">
        <v>43</v>
      </c>
      <c r="I9" s="15">
        <f>H9/G9-1</f>
        <v>-0.15686274509803921</v>
      </c>
      <c r="J9" s="27">
        <v>893</v>
      </c>
      <c r="K9" s="27">
        <v>711</v>
      </c>
      <c r="L9" s="27">
        <v>744</v>
      </c>
      <c r="M9" s="22">
        <f>L9/K9-1</f>
        <v>4.6413502109704741E-2</v>
      </c>
      <c r="N9" s="13">
        <f t="shared" si="0"/>
        <v>970</v>
      </c>
      <c r="O9" s="13">
        <f t="shared" si="0"/>
        <v>771</v>
      </c>
      <c r="P9" s="13">
        <f t="shared" si="0"/>
        <v>803</v>
      </c>
      <c r="Q9" s="15">
        <f>P9/O9-1</f>
        <v>4.1504539559014342E-2</v>
      </c>
    </row>
    <row r="10" spans="1:17" s="41" customFormat="1" ht="12" customHeight="1" x14ac:dyDescent="0.2">
      <c r="A10" s="26" t="s">
        <v>232</v>
      </c>
      <c r="B10" s="27">
        <v>29</v>
      </c>
      <c r="C10" s="27">
        <v>15</v>
      </c>
      <c r="D10" s="27">
        <v>11</v>
      </c>
      <c r="E10" s="22">
        <f t="shared" ref="E10" si="3">D10/C10-1</f>
        <v>-0.26666666666666672</v>
      </c>
      <c r="F10" s="27">
        <v>77</v>
      </c>
      <c r="G10" s="27">
        <v>67</v>
      </c>
      <c r="H10" s="27">
        <v>68</v>
      </c>
      <c r="I10" s="15">
        <f t="shared" ref="I10" si="4">H10/G10-1</f>
        <v>1.4925373134328401E-2</v>
      </c>
      <c r="J10" s="13">
        <v>1148</v>
      </c>
      <c r="K10" s="13">
        <v>1021</v>
      </c>
      <c r="L10" s="13">
        <v>1044</v>
      </c>
      <c r="M10" s="22">
        <f t="shared" ref="M10" si="5">L10/K10-1</f>
        <v>2.2526934378060748E-2</v>
      </c>
      <c r="N10" s="13">
        <f t="shared" si="0"/>
        <v>1254</v>
      </c>
      <c r="O10" s="13">
        <f t="shared" si="0"/>
        <v>1103</v>
      </c>
      <c r="P10" s="13">
        <f t="shared" si="0"/>
        <v>1123</v>
      </c>
      <c r="Q10" s="15">
        <f t="shared" ref="Q10" si="6">P10/O10-1</f>
        <v>1.8132366273798661E-2</v>
      </c>
    </row>
    <row r="11" spans="1:17" s="41" customFormat="1" ht="12" customHeight="1" x14ac:dyDescent="0.2">
      <c r="A11" s="26" t="s">
        <v>233</v>
      </c>
      <c r="B11" s="27">
        <v>45</v>
      </c>
      <c r="C11" s="27">
        <v>31</v>
      </c>
      <c r="D11" s="27">
        <v>32</v>
      </c>
      <c r="E11" s="22">
        <f>D11/C11-1</f>
        <v>3.2258064516129004E-2</v>
      </c>
      <c r="F11" s="27">
        <v>129</v>
      </c>
      <c r="G11" s="27">
        <v>92</v>
      </c>
      <c r="H11" s="27">
        <v>94</v>
      </c>
      <c r="I11" s="15">
        <f>H11/G11-1</f>
        <v>2.1739130434782705E-2</v>
      </c>
      <c r="J11" s="13">
        <v>1357</v>
      </c>
      <c r="K11" s="13">
        <v>1056</v>
      </c>
      <c r="L11" s="13">
        <v>1049</v>
      </c>
      <c r="M11" s="22">
        <f>L11/K11-1</f>
        <v>-6.6287878787878451E-3</v>
      </c>
      <c r="N11" s="13">
        <f t="shared" si="0"/>
        <v>1531</v>
      </c>
      <c r="O11" s="13">
        <f t="shared" si="0"/>
        <v>1179</v>
      </c>
      <c r="P11" s="13">
        <f t="shared" si="0"/>
        <v>1175</v>
      </c>
      <c r="Q11" s="15">
        <f>P11/O11-1</f>
        <v>-3.392705682782049E-3</v>
      </c>
    </row>
    <row r="12" spans="1:17" s="41" customFormat="1" ht="12" customHeight="1" x14ac:dyDescent="0.2">
      <c r="A12" s="26" t="s">
        <v>234</v>
      </c>
      <c r="B12" s="27">
        <v>15</v>
      </c>
      <c r="C12" s="27">
        <v>9</v>
      </c>
      <c r="D12" s="27">
        <v>11</v>
      </c>
      <c r="E12" s="22">
        <f>D12/C12-1</f>
        <v>0.22222222222222232</v>
      </c>
      <c r="F12" s="27">
        <v>44</v>
      </c>
      <c r="G12" s="27">
        <v>28</v>
      </c>
      <c r="H12" s="27">
        <v>29</v>
      </c>
      <c r="I12" s="15">
        <f>H12/G12-1</f>
        <v>3.5714285714285809E-2</v>
      </c>
      <c r="J12" s="27">
        <v>343</v>
      </c>
      <c r="K12" s="27">
        <v>286</v>
      </c>
      <c r="L12" s="27">
        <v>263</v>
      </c>
      <c r="M12" s="22">
        <f>L12/K12-1</f>
        <v>-8.0419580419580416E-2</v>
      </c>
      <c r="N12" s="13">
        <f t="shared" si="0"/>
        <v>402</v>
      </c>
      <c r="O12" s="13">
        <f t="shared" si="0"/>
        <v>323</v>
      </c>
      <c r="P12" s="13">
        <f t="shared" si="0"/>
        <v>303</v>
      </c>
      <c r="Q12" s="15">
        <f>P12/O12-1</f>
        <v>-6.1919504643962897E-2</v>
      </c>
    </row>
    <row r="13" spans="1:17" s="41" customFormat="1" ht="12" customHeight="1" thickBot="1" x14ac:dyDescent="0.25">
      <c r="A13" s="28" t="s">
        <v>0</v>
      </c>
      <c r="B13" s="23">
        <f>SUM(B5:B12)</f>
        <v>140</v>
      </c>
      <c r="C13" s="16">
        <f t="shared" ref="C13:D13" si="7">SUM(C5:C12)</f>
        <v>107</v>
      </c>
      <c r="D13" s="16">
        <f t="shared" si="7"/>
        <v>109</v>
      </c>
      <c r="E13" s="24">
        <f>D13/C13-1</f>
        <v>1.8691588785046731E-2</v>
      </c>
      <c r="F13" s="16">
        <f t="shared" ref="F13:H13" si="8">SUM(F5:F12)</f>
        <v>450</v>
      </c>
      <c r="G13" s="16">
        <f t="shared" si="8"/>
        <v>350</v>
      </c>
      <c r="H13" s="16">
        <f t="shared" si="8"/>
        <v>350</v>
      </c>
      <c r="I13" s="17">
        <f>H13/G13-1</f>
        <v>0</v>
      </c>
      <c r="J13" s="23">
        <f t="shared" ref="J13:L13" si="9">SUM(J5:J12)</f>
        <v>5391</v>
      </c>
      <c r="K13" s="16">
        <f t="shared" si="9"/>
        <v>4492</v>
      </c>
      <c r="L13" s="16">
        <f t="shared" si="9"/>
        <v>4648</v>
      </c>
      <c r="M13" s="24">
        <f>L13/K13-1</f>
        <v>3.4728406055209327E-2</v>
      </c>
      <c r="N13" s="16">
        <f t="shared" ref="N13:P13" si="10">SUM(N5:N12)</f>
        <v>5981</v>
      </c>
      <c r="O13" s="16">
        <f t="shared" si="10"/>
        <v>4949</v>
      </c>
      <c r="P13" s="16">
        <f t="shared" si="10"/>
        <v>5107</v>
      </c>
      <c r="Q13" s="17">
        <f>P13/O13-1</f>
        <v>3.1925641543746108E-2</v>
      </c>
    </row>
    <row r="14" spans="1:17" s="41" customFormat="1" ht="12" customHeight="1" x14ac:dyDescent="0.2"/>
    <row r="15" spans="1:17" s="41" customFormat="1" ht="12" customHeight="1" x14ac:dyDescent="0.2"/>
    <row r="16" spans="1:17" s="41" customFormat="1" ht="12" customHeight="1" x14ac:dyDescent="0.2"/>
    <row r="17" s="41" customFormat="1" ht="12" customHeight="1" x14ac:dyDescent="0.2"/>
    <row r="18" s="41" customFormat="1" ht="12" customHeight="1" x14ac:dyDescent="0.2"/>
    <row r="19" s="41" customFormat="1" ht="12" customHeight="1" x14ac:dyDescent="0.2"/>
    <row r="20" s="41" customFormat="1" ht="12" customHeight="1" x14ac:dyDescent="0.2"/>
    <row r="21" s="41" customFormat="1" ht="12" customHeight="1" x14ac:dyDescent="0.2"/>
    <row r="22" s="41" customFormat="1" ht="12" customHeight="1" x14ac:dyDescent="0.2"/>
    <row r="23" s="41" customFormat="1" ht="12" customHeight="1" x14ac:dyDescent="0.2"/>
    <row r="24" s="41" customFormat="1" ht="12" customHeight="1" x14ac:dyDescent="0.2"/>
    <row r="25" s="41" customFormat="1" ht="12" customHeight="1" x14ac:dyDescent="0.2"/>
    <row r="26" s="41" customFormat="1" ht="12" customHeight="1" x14ac:dyDescent="0.2"/>
    <row r="27" s="41" customFormat="1" ht="12" customHeight="1" x14ac:dyDescent="0.2"/>
    <row r="28" s="41" customFormat="1" ht="12" customHeight="1" x14ac:dyDescent="0.2"/>
    <row r="29" s="41" customFormat="1" ht="12" customHeight="1" x14ac:dyDescent="0.2"/>
    <row r="30" s="38" customFormat="1" ht="12" customHeight="1" x14ac:dyDescent="0.3"/>
    <row r="31" s="38" customFormat="1" ht="12" customHeight="1" x14ac:dyDescent="0.3"/>
    <row r="32" s="38" customFormat="1" ht="12" customHeight="1" x14ac:dyDescent="0.3"/>
    <row r="33" s="38" customFormat="1" ht="12" customHeight="1" x14ac:dyDescent="0.3"/>
  </sheetData>
  <mergeCells count="5"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orientation="portrait" r:id="rId1"/>
  <ignoredErrors>
    <ignoredError sqref="B13:H13" formulaRange="1"/>
    <ignoredError sqref="I13:M13" formula="1" formulaRange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BFFFF-C5C8-4A8F-AB17-419E2494A6DD}">
  <dimension ref="A1:Q33"/>
  <sheetViews>
    <sheetView showGridLines="0" zoomScale="120" zoomScaleNormal="120" workbookViewId="0">
      <selection activeCell="I1" sqref="I1"/>
    </sheetView>
  </sheetViews>
  <sheetFormatPr defaultColWidth="9.109375" defaultRowHeight="14.4" x14ac:dyDescent="0.3"/>
  <cols>
    <col min="1" max="1" width="15.6640625" style="38" customWidth="1"/>
    <col min="2" max="17" width="7.6640625" style="38" customWidth="1"/>
    <col min="18" max="24" width="5.6640625" style="38" customWidth="1"/>
    <col min="25" max="16384" width="9.109375" style="38"/>
  </cols>
  <sheetData>
    <row r="1" spans="1:17" ht="19.95" customHeight="1" x14ac:dyDescent="0.3">
      <c r="A1" s="1" t="s">
        <v>330</v>
      </c>
      <c r="B1" s="37"/>
      <c r="C1" s="37"/>
      <c r="D1" s="37"/>
      <c r="E1" s="37"/>
      <c r="F1" s="37"/>
    </row>
    <row r="2" spans="1:17" s="41" customFormat="1" ht="25.2" customHeight="1" thickBot="1" x14ac:dyDescent="0.25"/>
    <row r="3" spans="1:17" s="41" customFormat="1" ht="13.95" customHeight="1" x14ac:dyDescent="0.2">
      <c r="A3" s="209" t="s">
        <v>159</v>
      </c>
      <c r="B3" s="211" t="s">
        <v>50</v>
      </c>
      <c r="C3" s="212"/>
      <c r="D3" s="212"/>
      <c r="E3" s="213"/>
      <c r="F3" s="212" t="s">
        <v>51</v>
      </c>
      <c r="G3" s="212"/>
      <c r="H3" s="212"/>
      <c r="I3" s="212"/>
      <c r="J3" s="211" t="s">
        <v>52</v>
      </c>
      <c r="K3" s="212"/>
      <c r="L3" s="212"/>
      <c r="M3" s="213"/>
      <c r="N3" s="212" t="s">
        <v>112</v>
      </c>
      <c r="O3" s="212"/>
      <c r="P3" s="212"/>
      <c r="Q3" s="213"/>
    </row>
    <row r="4" spans="1:17" s="41" customFormat="1" ht="24.9" customHeight="1" x14ac:dyDescent="0.2">
      <c r="A4" s="210"/>
      <c r="B4" s="143">
        <v>2019</v>
      </c>
      <c r="C4" s="143">
        <v>2022</v>
      </c>
      <c r="D4" s="143">
        <v>2023</v>
      </c>
      <c r="E4" s="144" t="s">
        <v>338</v>
      </c>
      <c r="F4" s="143">
        <v>2019</v>
      </c>
      <c r="G4" s="143">
        <v>2022</v>
      </c>
      <c r="H4" s="143">
        <v>2023</v>
      </c>
      <c r="I4" s="143" t="s">
        <v>338</v>
      </c>
      <c r="J4" s="142">
        <v>2019</v>
      </c>
      <c r="K4" s="143">
        <v>2022</v>
      </c>
      <c r="L4" s="143">
        <v>2023</v>
      </c>
      <c r="M4" s="144" t="s">
        <v>338</v>
      </c>
      <c r="N4" s="143">
        <v>2019</v>
      </c>
      <c r="O4" s="143">
        <v>2022</v>
      </c>
      <c r="P4" s="143">
        <v>2023</v>
      </c>
      <c r="Q4" s="67" t="s">
        <v>338</v>
      </c>
    </row>
    <row r="5" spans="1:17" s="41" customFormat="1" ht="12" customHeight="1" x14ac:dyDescent="0.2">
      <c r="A5" s="26" t="s">
        <v>63</v>
      </c>
      <c r="B5" s="27">
        <v>126</v>
      </c>
      <c r="C5" s="27">
        <v>87</v>
      </c>
      <c r="D5" s="27">
        <v>92</v>
      </c>
      <c r="E5" s="22">
        <f>D5/C5-1</f>
        <v>5.7471264367816133E-2</v>
      </c>
      <c r="F5" s="27">
        <v>372</v>
      </c>
      <c r="G5" s="27">
        <v>293</v>
      </c>
      <c r="H5" s="27">
        <v>293</v>
      </c>
      <c r="I5" s="15">
        <f>H5/G5-1</f>
        <v>0</v>
      </c>
      <c r="J5" s="13">
        <v>4424</v>
      </c>
      <c r="K5" s="13">
        <v>3766</v>
      </c>
      <c r="L5" s="13">
        <v>3988</v>
      </c>
      <c r="M5" s="22">
        <f>L5/K5-1</f>
        <v>5.8948486457780058E-2</v>
      </c>
      <c r="N5" s="13">
        <f t="shared" ref="N5:P11" si="0">B5+F5+J5</f>
        <v>4922</v>
      </c>
      <c r="O5" s="13">
        <f t="shared" si="0"/>
        <v>4146</v>
      </c>
      <c r="P5" s="13">
        <f t="shared" si="0"/>
        <v>4373</v>
      </c>
      <c r="Q5" s="82">
        <f>P5/O5-1</f>
        <v>5.4751567776169852E-2</v>
      </c>
    </row>
    <row r="6" spans="1:17" s="41" customFormat="1" ht="12" customHeight="1" x14ac:dyDescent="0.2">
      <c r="A6" s="26" t="s">
        <v>64</v>
      </c>
      <c r="B6" s="27">
        <v>13</v>
      </c>
      <c r="C6" s="27">
        <v>18</v>
      </c>
      <c r="D6" s="27">
        <v>17</v>
      </c>
      <c r="E6" s="22">
        <f t="shared" ref="E6:E7" si="1">D6/C6-1</f>
        <v>-5.555555555555558E-2</v>
      </c>
      <c r="F6" s="27">
        <v>75</v>
      </c>
      <c r="G6" s="27">
        <v>57</v>
      </c>
      <c r="H6" s="27">
        <v>57</v>
      </c>
      <c r="I6" s="15">
        <f t="shared" ref="I6" si="2">H6/G6-1</f>
        <v>0</v>
      </c>
      <c r="J6" s="27">
        <v>928</v>
      </c>
      <c r="K6" s="27">
        <v>703</v>
      </c>
      <c r="L6" s="27">
        <v>636</v>
      </c>
      <c r="M6" s="22">
        <f t="shared" ref="M6" si="3">L6/K6-1</f>
        <v>-9.5305832147937419E-2</v>
      </c>
      <c r="N6" s="13">
        <f t="shared" si="0"/>
        <v>1016</v>
      </c>
      <c r="O6" s="13">
        <f t="shared" si="0"/>
        <v>778</v>
      </c>
      <c r="P6" s="13">
        <f t="shared" si="0"/>
        <v>710</v>
      </c>
      <c r="Q6" s="15">
        <f t="shared" ref="Q6" si="4">P6/O6-1</f>
        <v>-8.740359897172234E-2</v>
      </c>
    </row>
    <row r="7" spans="1:17" s="41" customFormat="1" ht="12" customHeight="1" x14ac:dyDescent="0.2">
      <c r="A7" s="26" t="s">
        <v>65</v>
      </c>
      <c r="B7" s="27">
        <v>0</v>
      </c>
      <c r="C7" s="27">
        <v>2</v>
      </c>
      <c r="D7" s="27">
        <v>0</v>
      </c>
      <c r="E7" s="22">
        <f t="shared" si="1"/>
        <v>-1</v>
      </c>
      <c r="F7" s="27">
        <v>1</v>
      </c>
      <c r="G7" s="27">
        <v>0</v>
      </c>
      <c r="H7" s="27">
        <v>0</v>
      </c>
      <c r="I7" s="15" t="s">
        <v>62</v>
      </c>
      <c r="J7" s="27">
        <v>18</v>
      </c>
      <c r="K7" s="27">
        <v>7</v>
      </c>
      <c r="L7" s="27">
        <v>12</v>
      </c>
      <c r="M7" s="22">
        <f>L7/K7-1</f>
        <v>0.71428571428571419</v>
      </c>
      <c r="N7" s="13">
        <f t="shared" si="0"/>
        <v>19</v>
      </c>
      <c r="O7" s="13">
        <f t="shared" si="0"/>
        <v>9</v>
      </c>
      <c r="P7" s="13">
        <f t="shared" si="0"/>
        <v>12</v>
      </c>
      <c r="Q7" s="15">
        <f>P7/O7-1</f>
        <v>0.33333333333333326</v>
      </c>
    </row>
    <row r="8" spans="1:17" s="41" customFormat="1" ht="12" customHeight="1" x14ac:dyDescent="0.2">
      <c r="A8" s="26" t="s">
        <v>278</v>
      </c>
      <c r="B8" s="27">
        <v>1</v>
      </c>
      <c r="C8" s="27">
        <v>0</v>
      </c>
      <c r="D8" s="27">
        <v>0</v>
      </c>
      <c r="E8" s="22" t="s">
        <v>62</v>
      </c>
      <c r="F8" s="27">
        <v>1</v>
      </c>
      <c r="G8" s="27">
        <v>0</v>
      </c>
      <c r="H8" s="27">
        <v>0</v>
      </c>
      <c r="I8" s="15" t="s">
        <v>62</v>
      </c>
      <c r="J8" s="27">
        <v>7</v>
      </c>
      <c r="K8" s="27">
        <v>2</v>
      </c>
      <c r="L8" s="27">
        <v>2</v>
      </c>
      <c r="M8" s="22">
        <f>L8/K8-1</f>
        <v>0</v>
      </c>
      <c r="N8" s="13">
        <f t="shared" si="0"/>
        <v>9</v>
      </c>
      <c r="O8" s="13">
        <f t="shared" si="0"/>
        <v>2</v>
      </c>
      <c r="P8" s="13">
        <f t="shared" si="0"/>
        <v>2</v>
      </c>
      <c r="Q8" s="15">
        <f>P8/O8-1</f>
        <v>0</v>
      </c>
    </row>
    <row r="9" spans="1:17" s="41" customFormat="1" ht="12" customHeight="1" x14ac:dyDescent="0.2">
      <c r="A9" s="26" t="s">
        <v>67</v>
      </c>
      <c r="B9" s="27">
        <v>0</v>
      </c>
      <c r="C9" s="27">
        <v>0</v>
      </c>
      <c r="D9" s="27">
        <v>0</v>
      </c>
      <c r="E9" s="22" t="s">
        <v>62</v>
      </c>
      <c r="F9" s="27">
        <v>0</v>
      </c>
      <c r="G9" s="27">
        <v>0</v>
      </c>
      <c r="H9" s="27">
        <v>0</v>
      </c>
      <c r="I9" s="15" t="s">
        <v>62</v>
      </c>
      <c r="J9" s="27">
        <v>1</v>
      </c>
      <c r="K9" s="27">
        <v>0</v>
      </c>
      <c r="L9" s="27">
        <v>1</v>
      </c>
      <c r="M9" s="22" t="s">
        <v>62</v>
      </c>
      <c r="N9" s="13">
        <f t="shared" si="0"/>
        <v>1</v>
      </c>
      <c r="O9" s="13">
        <f t="shared" si="0"/>
        <v>0</v>
      </c>
      <c r="P9" s="13">
        <f t="shared" si="0"/>
        <v>1</v>
      </c>
      <c r="Q9" s="15" t="s">
        <v>62</v>
      </c>
    </row>
    <row r="10" spans="1:17" s="41" customFormat="1" ht="12" customHeight="1" x14ac:dyDescent="0.2">
      <c r="A10" s="26" t="s">
        <v>68</v>
      </c>
      <c r="B10" s="27">
        <v>0</v>
      </c>
      <c r="C10" s="27">
        <v>0</v>
      </c>
      <c r="D10" s="27">
        <v>0</v>
      </c>
      <c r="E10" s="22" t="s">
        <v>62</v>
      </c>
      <c r="F10" s="27">
        <v>1</v>
      </c>
      <c r="G10" s="27">
        <v>0</v>
      </c>
      <c r="H10" s="27">
        <v>0</v>
      </c>
      <c r="I10" s="15" t="s">
        <v>62</v>
      </c>
      <c r="J10" s="27">
        <v>0</v>
      </c>
      <c r="K10" s="27">
        <v>0</v>
      </c>
      <c r="L10" s="27">
        <v>0</v>
      </c>
      <c r="M10" s="22" t="s">
        <v>62</v>
      </c>
      <c r="N10" s="13">
        <f t="shared" si="0"/>
        <v>1</v>
      </c>
      <c r="O10" s="13">
        <f t="shared" si="0"/>
        <v>0</v>
      </c>
      <c r="P10" s="13">
        <f t="shared" si="0"/>
        <v>0</v>
      </c>
      <c r="Q10" s="15" t="s">
        <v>62</v>
      </c>
    </row>
    <row r="11" spans="1:17" s="41" customFormat="1" ht="12" customHeight="1" x14ac:dyDescent="0.2">
      <c r="A11" s="26" t="s">
        <v>70</v>
      </c>
      <c r="B11" s="27">
        <v>0</v>
      </c>
      <c r="C11" s="27">
        <v>0</v>
      </c>
      <c r="D11" s="27">
        <v>0</v>
      </c>
      <c r="E11" s="22" t="s">
        <v>62</v>
      </c>
      <c r="F11" s="27">
        <v>0</v>
      </c>
      <c r="G11" s="27">
        <v>0</v>
      </c>
      <c r="H11" s="27">
        <v>0</v>
      </c>
      <c r="I11" s="15" t="s">
        <v>62</v>
      </c>
      <c r="J11" s="27">
        <v>13</v>
      </c>
      <c r="K11" s="27">
        <v>14</v>
      </c>
      <c r="L11" s="27">
        <v>9</v>
      </c>
      <c r="M11" s="22">
        <f>L11/K11-1</f>
        <v>-0.3571428571428571</v>
      </c>
      <c r="N11" s="13">
        <f t="shared" si="0"/>
        <v>13</v>
      </c>
      <c r="O11" s="13">
        <f t="shared" si="0"/>
        <v>14</v>
      </c>
      <c r="P11" s="13">
        <f t="shared" si="0"/>
        <v>9</v>
      </c>
      <c r="Q11" s="15">
        <f>P11/O11-1</f>
        <v>-0.3571428571428571</v>
      </c>
    </row>
    <row r="12" spans="1:17" s="41" customFormat="1" ht="12" customHeight="1" thickBot="1" x14ac:dyDescent="0.25">
      <c r="A12" s="28" t="s">
        <v>0</v>
      </c>
      <c r="B12" s="23">
        <f>SUM(B5:B11)</f>
        <v>140</v>
      </c>
      <c r="C12" s="16">
        <f t="shared" ref="C12:D12" si="5">SUM(C5:C11)</f>
        <v>107</v>
      </c>
      <c r="D12" s="16">
        <f t="shared" si="5"/>
        <v>109</v>
      </c>
      <c r="E12" s="24">
        <f>D12/C12-1</f>
        <v>1.8691588785046731E-2</v>
      </c>
      <c r="F12" s="16">
        <f t="shared" ref="F12:H12" si="6">SUM(F5:F11)</f>
        <v>450</v>
      </c>
      <c r="G12" s="16">
        <f t="shared" si="6"/>
        <v>350</v>
      </c>
      <c r="H12" s="16">
        <f t="shared" si="6"/>
        <v>350</v>
      </c>
      <c r="I12" s="17">
        <f>H12/G12-1</f>
        <v>0</v>
      </c>
      <c r="J12" s="23">
        <f t="shared" ref="J12:L12" si="7">SUM(J5:J11)</f>
        <v>5391</v>
      </c>
      <c r="K12" s="16">
        <f t="shared" si="7"/>
        <v>4492</v>
      </c>
      <c r="L12" s="16">
        <f t="shared" si="7"/>
        <v>4648</v>
      </c>
      <c r="M12" s="24">
        <f>L12/K12-1</f>
        <v>3.4728406055209327E-2</v>
      </c>
      <c r="N12" s="16">
        <f t="shared" ref="N12:P12" si="8">SUM(N5:N11)</f>
        <v>5981</v>
      </c>
      <c r="O12" s="16">
        <f t="shared" si="8"/>
        <v>4949</v>
      </c>
      <c r="P12" s="16">
        <f t="shared" si="8"/>
        <v>5107</v>
      </c>
      <c r="Q12" s="17">
        <f>P12/O12-1</f>
        <v>3.1925641543746108E-2</v>
      </c>
    </row>
    <row r="13" spans="1:17" s="41" customFormat="1" ht="12" customHeight="1" x14ac:dyDescent="0.2">
      <c r="A13" s="41" t="s">
        <v>349</v>
      </c>
    </row>
    <row r="14" spans="1:17" s="41" customFormat="1" ht="12" customHeight="1" x14ac:dyDescent="0.2"/>
    <row r="15" spans="1:17" s="41" customFormat="1" ht="12" customHeight="1" x14ac:dyDescent="0.2"/>
    <row r="16" spans="1:17" s="41" customFormat="1" ht="12" customHeight="1" x14ac:dyDescent="0.2"/>
    <row r="17" s="41" customFormat="1" ht="12" customHeight="1" x14ac:dyDescent="0.2"/>
    <row r="18" s="41" customFormat="1" ht="12" customHeight="1" x14ac:dyDescent="0.2"/>
    <row r="19" s="41" customFormat="1" ht="12" customHeight="1" x14ac:dyDescent="0.2"/>
    <row r="20" s="41" customFormat="1" ht="12" customHeight="1" x14ac:dyDescent="0.2"/>
    <row r="21" s="41" customFormat="1" ht="12" customHeight="1" x14ac:dyDescent="0.2"/>
    <row r="22" s="41" customFormat="1" ht="12" customHeight="1" x14ac:dyDescent="0.2"/>
    <row r="23" s="41" customFormat="1" ht="12" customHeight="1" x14ac:dyDescent="0.2"/>
    <row r="24" s="41" customFormat="1" ht="12" customHeight="1" x14ac:dyDescent="0.2"/>
    <row r="25" s="41" customFormat="1" ht="12" customHeight="1" x14ac:dyDescent="0.2"/>
    <row r="26" s="41" customFormat="1" ht="12" customHeight="1" x14ac:dyDescent="0.2"/>
    <row r="27" s="41" customFormat="1" ht="12" customHeight="1" x14ac:dyDescent="0.2"/>
    <row r="28" s="41" customFormat="1" ht="12" customHeight="1" x14ac:dyDescent="0.2"/>
    <row r="29" s="41" customFormat="1" ht="12" customHeight="1" x14ac:dyDescent="0.2"/>
    <row r="30" s="38" customFormat="1" ht="12" customHeight="1" x14ac:dyDescent="0.3"/>
    <row r="31" s="38" customFormat="1" ht="12" customHeight="1" x14ac:dyDescent="0.3"/>
    <row r="32" s="38" customFormat="1" ht="12" customHeight="1" x14ac:dyDescent="0.3"/>
    <row r="33" s="38" customFormat="1" ht="12" customHeight="1" x14ac:dyDescent="0.3"/>
  </sheetData>
  <mergeCells count="5"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scale="86" orientation="portrait" r:id="rId1"/>
  <ignoredErrors>
    <ignoredError sqref="B12:H12 N12:Q12" formulaRange="1"/>
    <ignoredError sqref="I12:M12" formula="1" formulaRange="1"/>
  </ignoredError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E0EE1-7104-43CD-9375-C975346C5ADE}">
  <dimension ref="A1:Q33"/>
  <sheetViews>
    <sheetView showGridLines="0" zoomScale="120" zoomScaleNormal="120" zoomScaleSheetLayoutView="115" workbookViewId="0">
      <selection activeCell="I1" sqref="I1"/>
    </sheetView>
  </sheetViews>
  <sheetFormatPr defaultColWidth="9.109375" defaultRowHeight="14.4" x14ac:dyDescent="0.3"/>
  <cols>
    <col min="1" max="1" width="15.6640625" style="38" customWidth="1"/>
    <col min="2" max="17" width="7.6640625" style="38" customWidth="1"/>
    <col min="18" max="24" width="5.6640625" style="38" customWidth="1"/>
    <col min="25" max="16384" width="9.109375" style="38"/>
  </cols>
  <sheetData>
    <row r="1" spans="1:17" ht="19.95" customHeight="1" x14ac:dyDescent="0.3">
      <c r="A1" s="1" t="s">
        <v>331</v>
      </c>
      <c r="B1" s="37"/>
      <c r="C1" s="37"/>
      <c r="D1" s="37"/>
      <c r="E1" s="37"/>
      <c r="F1" s="37"/>
    </row>
    <row r="2" spans="1:17" s="41" customFormat="1" ht="25.2" customHeight="1" thickBot="1" x14ac:dyDescent="0.25"/>
    <row r="3" spans="1:17" s="41" customFormat="1" ht="13.95" customHeight="1" x14ac:dyDescent="0.2">
      <c r="A3" s="209" t="s">
        <v>71</v>
      </c>
      <c r="B3" s="211" t="s">
        <v>50</v>
      </c>
      <c r="C3" s="212"/>
      <c r="D3" s="212"/>
      <c r="E3" s="213"/>
      <c r="F3" s="212" t="s">
        <v>51</v>
      </c>
      <c r="G3" s="212"/>
      <c r="H3" s="212"/>
      <c r="I3" s="212"/>
      <c r="J3" s="211" t="s">
        <v>52</v>
      </c>
      <c r="K3" s="212"/>
      <c r="L3" s="212"/>
      <c r="M3" s="213"/>
      <c r="N3" s="212" t="s">
        <v>112</v>
      </c>
      <c r="O3" s="212"/>
      <c r="P3" s="212"/>
      <c r="Q3" s="213"/>
    </row>
    <row r="4" spans="1:17" s="41" customFormat="1" ht="24.9" customHeight="1" x14ac:dyDescent="0.2">
      <c r="A4" s="210"/>
      <c r="B4" s="142">
        <v>2019</v>
      </c>
      <c r="C4" s="143">
        <v>2022</v>
      </c>
      <c r="D4" s="143">
        <v>2023</v>
      </c>
      <c r="E4" s="144" t="s">
        <v>338</v>
      </c>
      <c r="F4" s="143">
        <v>2019</v>
      </c>
      <c r="G4" s="143">
        <v>2022</v>
      </c>
      <c r="H4" s="143">
        <v>2023</v>
      </c>
      <c r="I4" s="143" t="s">
        <v>338</v>
      </c>
      <c r="J4" s="142">
        <v>2019</v>
      </c>
      <c r="K4" s="143">
        <v>2022</v>
      </c>
      <c r="L4" s="143">
        <v>2023</v>
      </c>
      <c r="M4" s="144" t="s">
        <v>338</v>
      </c>
      <c r="N4" s="143">
        <v>2019</v>
      </c>
      <c r="O4" s="143">
        <v>2022</v>
      </c>
      <c r="P4" s="143">
        <v>2023</v>
      </c>
      <c r="Q4" s="144" t="s">
        <v>338</v>
      </c>
    </row>
    <row r="5" spans="1:17" s="41" customFormat="1" ht="12" customHeight="1" x14ac:dyDescent="0.2">
      <c r="A5" s="26" t="s">
        <v>72</v>
      </c>
      <c r="B5" s="27">
        <v>76</v>
      </c>
      <c r="C5" s="27">
        <v>55</v>
      </c>
      <c r="D5" s="27">
        <v>66</v>
      </c>
      <c r="E5" s="22">
        <f>D5/C5-1</f>
        <v>0.19999999999999996</v>
      </c>
      <c r="F5" s="27">
        <v>276</v>
      </c>
      <c r="G5" s="27">
        <v>227</v>
      </c>
      <c r="H5" s="27">
        <v>217</v>
      </c>
      <c r="I5" s="15">
        <f>H5/G5-1</f>
        <v>-4.4052863436123357E-2</v>
      </c>
      <c r="J5" s="13">
        <v>3800</v>
      </c>
      <c r="K5" s="13">
        <v>3262</v>
      </c>
      <c r="L5" s="13">
        <v>3441</v>
      </c>
      <c r="M5" s="22">
        <f>L5/K5-1</f>
        <v>5.4874310239117152E-2</v>
      </c>
      <c r="N5" s="13">
        <f>B5+F5+J5</f>
        <v>4152</v>
      </c>
      <c r="O5" s="13">
        <f t="shared" ref="O5:O8" si="0">C5+G5+K5</f>
        <v>3544</v>
      </c>
      <c r="P5" s="13">
        <f t="shared" ref="P5:P8" si="1">D5+H5+L5</f>
        <v>3724</v>
      </c>
      <c r="Q5" s="15">
        <f>P5/O5-1</f>
        <v>5.0790067720090315E-2</v>
      </c>
    </row>
    <row r="6" spans="1:17" s="41" customFormat="1" ht="12" customHeight="1" x14ac:dyDescent="0.2">
      <c r="A6" s="26" t="s">
        <v>73</v>
      </c>
      <c r="B6" s="27">
        <v>60</v>
      </c>
      <c r="C6" s="27">
        <v>45</v>
      </c>
      <c r="D6" s="27">
        <v>40</v>
      </c>
      <c r="E6" s="22">
        <f>D6/C6-1</f>
        <v>-0.11111111111111116</v>
      </c>
      <c r="F6" s="27">
        <v>146</v>
      </c>
      <c r="G6" s="27">
        <v>109</v>
      </c>
      <c r="H6" s="27">
        <v>116</v>
      </c>
      <c r="I6" s="15">
        <f t="shared" ref="I6" si="2">H6/G6-1</f>
        <v>6.4220183486238591E-2</v>
      </c>
      <c r="J6" s="13">
        <v>1372</v>
      </c>
      <c r="K6" s="13">
        <v>1075</v>
      </c>
      <c r="L6" s="13">
        <v>1038</v>
      </c>
      <c r="M6" s="22">
        <f t="shared" ref="M6" si="3">L6/K6-1</f>
        <v>-3.4418604651162754E-2</v>
      </c>
      <c r="N6" s="13">
        <f t="shared" ref="N6:N8" si="4">B6+F6+J6</f>
        <v>1578</v>
      </c>
      <c r="O6" s="13">
        <f t="shared" si="0"/>
        <v>1229</v>
      </c>
      <c r="P6" s="13">
        <f t="shared" si="1"/>
        <v>1194</v>
      </c>
      <c r="Q6" s="15">
        <f t="shared" ref="Q6" si="5">P6/O6-1</f>
        <v>-2.8478437754271724E-2</v>
      </c>
    </row>
    <row r="7" spans="1:17" s="41" customFormat="1" ht="12" customHeight="1" x14ac:dyDescent="0.2">
      <c r="A7" s="26" t="s">
        <v>207</v>
      </c>
      <c r="B7" s="27">
        <v>4</v>
      </c>
      <c r="C7" s="27">
        <v>7</v>
      </c>
      <c r="D7" s="27">
        <v>3</v>
      </c>
      <c r="E7" s="22">
        <f>D7/C7-1</f>
        <v>-0.5714285714285714</v>
      </c>
      <c r="F7" s="27">
        <v>28</v>
      </c>
      <c r="G7" s="27">
        <v>14</v>
      </c>
      <c r="H7" s="27">
        <v>17</v>
      </c>
      <c r="I7" s="15">
        <f>H7/G7-1</f>
        <v>0.21428571428571419</v>
      </c>
      <c r="J7" s="27">
        <v>214</v>
      </c>
      <c r="K7" s="27">
        <v>155</v>
      </c>
      <c r="L7" s="27">
        <v>169</v>
      </c>
      <c r="M7" s="22">
        <f>L7/K7-1</f>
        <v>9.0322580645161299E-2</v>
      </c>
      <c r="N7" s="13">
        <f t="shared" si="4"/>
        <v>246</v>
      </c>
      <c r="O7" s="13">
        <f t="shared" si="0"/>
        <v>176</v>
      </c>
      <c r="P7" s="13">
        <f t="shared" si="1"/>
        <v>189</v>
      </c>
      <c r="Q7" s="15">
        <f>P7/O7-1</f>
        <v>7.3863636363636465E-2</v>
      </c>
    </row>
    <row r="8" spans="1:17" s="41" customFormat="1" ht="12" customHeight="1" x14ac:dyDescent="0.2">
      <c r="A8" s="26" t="s">
        <v>70</v>
      </c>
      <c r="B8" s="27">
        <v>0</v>
      </c>
      <c r="C8" s="27">
        <v>0</v>
      </c>
      <c r="D8" s="27">
        <v>0</v>
      </c>
      <c r="E8" s="22" t="s">
        <v>62</v>
      </c>
      <c r="F8" s="27">
        <v>0</v>
      </c>
      <c r="G8" s="27">
        <v>0</v>
      </c>
      <c r="H8" s="27">
        <v>0</v>
      </c>
      <c r="I8" s="15" t="s">
        <v>62</v>
      </c>
      <c r="J8" s="27">
        <v>5</v>
      </c>
      <c r="K8" s="27">
        <v>0</v>
      </c>
      <c r="L8" s="27">
        <v>0</v>
      </c>
      <c r="M8" s="22" t="s">
        <v>62</v>
      </c>
      <c r="N8" s="13">
        <f t="shared" si="4"/>
        <v>5</v>
      </c>
      <c r="O8" s="13">
        <f t="shared" si="0"/>
        <v>0</v>
      </c>
      <c r="P8" s="13">
        <f t="shared" si="1"/>
        <v>0</v>
      </c>
      <c r="Q8" s="15" t="s">
        <v>62</v>
      </c>
    </row>
    <row r="9" spans="1:17" s="41" customFormat="1" ht="12" customHeight="1" thickBot="1" x14ac:dyDescent="0.25">
      <c r="A9" s="28" t="s">
        <v>0</v>
      </c>
      <c r="B9" s="23">
        <f>SUM(B5:B8)</f>
        <v>140</v>
      </c>
      <c r="C9" s="16">
        <f t="shared" ref="C9:D9" si="6">SUM(C5:C8)</f>
        <v>107</v>
      </c>
      <c r="D9" s="16">
        <f t="shared" si="6"/>
        <v>109</v>
      </c>
      <c r="E9" s="24">
        <f>D9/C9-1</f>
        <v>1.8691588785046731E-2</v>
      </c>
      <c r="F9" s="16">
        <f t="shared" ref="F9:H9" si="7">SUM(F5:F8)</f>
        <v>450</v>
      </c>
      <c r="G9" s="16">
        <f t="shared" si="7"/>
        <v>350</v>
      </c>
      <c r="H9" s="16">
        <f t="shared" si="7"/>
        <v>350</v>
      </c>
      <c r="I9" s="17">
        <f>H9/G9-1</f>
        <v>0</v>
      </c>
      <c r="J9" s="23">
        <f t="shared" ref="J9:L9" si="8">SUM(J5:J8)</f>
        <v>5391</v>
      </c>
      <c r="K9" s="16">
        <f t="shared" si="8"/>
        <v>4492</v>
      </c>
      <c r="L9" s="16">
        <f t="shared" si="8"/>
        <v>4648</v>
      </c>
      <c r="M9" s="24">
        <f>L9/K9-1</f>
        <v>3.4728406055209327E-2</v>
      </c>
      <c r="N9" s="16">
        <f t="shared" ref="N9:P9" si="9">SUM(N5:N8)</f>
        <v>5981</v>
      </c>
      <c r="O9" s="16">
        <f t="shared" si="9"/>
        <v>4949</v>
      </c>
      <c r="P9" s="16">
        <f t="shared" si="9"/>
        <v>5107</v>
      </c>
      <c r="Q9" s="17">
        <f>P9/O9-1</f>
        <v>3.1925641543746108E-2</v>
      </c>
    </row>
    <row r="10" spans="1:17" s="41" customFormat="1" ht="12" customHeight="1" x14ac:dyDescent="0.2">
      <c r="A10" s="41" t="s">
        <v>349</v>
      </c>
    </row>
    <row r="11" spans="1:17" s="41" customFormat="1" ht="12" customHeight="1" x14ac:dyDescent="0.2"/>
    <row r="12" spans="1:17" s="41" customFormat="1" ht="12" customHeight="1" x14ac:dyDescent="0.2"/>
    <row r="13" spans="1:17" s="41" customFormat="1" ht="12" customHeight="1" x14ac:dyDescent="0.2"/>
    <row r="14" spans="1:17" s="41" customFormat="1" ht="12" customHeight="1" x14ac:dyDescent="0.2"/>
    <row r="15" spans="1:17" s="41" customFormat="1" ht="12" customHeight="1" x14ac:dyDescent="0.2"/>
    <row r="16" spans="1:17" s="41" customFormat="1" ht="12" customHeight="1" x14ac:dyDescent="0.2"/>
    <row r="17" s="41" customFormat="1" ht="12" customHeight="1" x14ac:dyDescent="0.2"/>
    <row r="18" s="41" customFormat="1" ht="12" customHeight="1" x14ac:dyDescent="0.2"/>
    <row r="19" s="41" customFormat="1" ht="12" customHeight="1" x14ac:dyDescent="0.2"/>
    <row r="20" s="41" customFormat="1" ht="12" customHeight="1" x14ac:dyDescent="0.2"/>
    <row r="21" s="41" customFormat="1" ht="12" customHeight="1" x14ac:dyDescent="0.2"/>
    <row r="22" s="41" customFormat="1" ht="12" customHeight="1" x14ac:dyDescent="0.2"/>
    <row r="23" s="41" customFormat="1" ht="12" customHeight="1" x14ac:dyDescent="0.2"/>
    <row r="24" s="41" customFormat="1" ht="12" customHeight="1" x14ac:dyDescent="0.2"/>
    <row r="25" s="41" customFormat="1" ht="12" customHeight="1" x14ac:dyDescent="0.2"/>
    <row r="26" s="41" customFormat="1" ht="12" customHeight="1" x14ac:dyDescent="0.2"/>
    <row r="27" s="41" customFormat="1" ht="12" customHeight="1" x14ac:dyDescent="0.2"/>
    <row r="28" s="41" customFormat="1" ht="12" customHeight="1" x14ac:dyDescent="0.2"/>
    <row r="29" s="41" customFormat="1" ht="12" customHeight="1" x14ac:dyDescent="0.2"/>
    <row r="30" s="38" customFormat="1" ht="12" customHeight="1" x14ac:dyDescent="0.3"/>
    <row r="31" s="38" customFormat="1" ht="12" customHeight="1" x14ac:dyDescent="0.3"/>
    <row r="32" s="38" customFormat="1" ht="12" customHeight="1" x14ac:dyDescent="0.3"/>
    <row r="33" s="38" customFormat="1" ht="12" customHeight="1" x14ac:dyDescent="0.3"/>
  </sheetData>
  <mergeCells count="5"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orientation="portrait" r:id="rId1"/>
  <ignoredErrors>
    <ignoredError sqref="B9:H9 N9:Q9" formulaRange="1"/>
    <ignoredError sqref="I9:M9" formula="1" formulaRange="1"/>
  </ignoredError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4D4AE-E743-44FA-80BC-38B9634E0BCA}">
  <dimension ref="A1:Q33"/>
  <sheetViews>
    <sheetView showGridLines="0" zoomScale="120" zoomScaleNormal="120" zoomScaleSheetLayoutView="115" workbookViewId="0">
      <selection activeCell="I1" sqref="I1"/>
    </sheetView>
  </sheetViews>
  <sheetFormatPr defaultColWidth="9.109375" defaultRowHeight="14.4" x14ac:dyDescent="0.3"/>
  <cols>
    <col min="1" max="1" width="15.6640625" style="38" customWidth="1"/>
    <col min="2" max="17" width="7.6640625" style="38" customWidth="1"/>
    <col min="18" max="24" width="5.6640625" style="38" customWidth="1"/>
    <col min="25" max="16384" width="9.109375" style="38"/>
  </cols>
  <sheetData>
    <row r="1" spans="1:17" ht="19.95" customHeight="1" x14ac:dyDescent="0.3">
      <c r="A1" s="1" t="s">
        <v>332</v>
      </c>
      <c r="B1" s="37"/>
      <c r="C1" s="37"/>
      <c r="D1" s="37"/>
      <c r="E1" s="37"/>
      <c r="F1" s="37"/>
    </row>
    <row r="2" spans="1:17" s="41" customFormat="1" ht="25.2" customHeight="1" thickBot="1" x14ac:dyDescent="0.25"/>
    <row r="3" spans="1:17" s="41" customFormat="1" ht="13.95" customHeight="1" x14ac:dyDescent="0.2">
      <c r="A3" s="209" t="s">
        <v>74</v>
      </c>
      <c r="B3" s="211" t="s">
        <v>50</v>
      </c>
      <c r="C3" s="212"/>
      <c r="D3" s="212"/>
      <c r="E3" s="213"/>
      <c r="F3" s="212" t="s">
        <v>51</v>
      </c>
      <c r="G3" s="212"/>
      <c r="H3" s="212"/>
      <c r="I3" s="212"/>
      <c r="J3" s="211" t="s">
        <v>52</v>
      </c>
      <c r="K3" s="212"/>
      <c r="L3" s="212"/>
      <c r="M3" s="213"/>
      <c r="N3" s="212" t="s">
        <v>112</v>
      </c>
      <c r="O3" s="212"/>
      <c r="P3" s="212"/>
      <c r="Q3" s="213"/>
    </row>
    <row r="4" spans="1:17" s="41" customFormat="1" ht="24.9" customHeight="1" x14ac:dyDescent="0.2">
      <c r="A4" s="210"/>
      <c r="B4" s="142">
        <v>2019</v>
      </c>
      <c r="C4" s="143">
        <v>2022</v>
      </c>
      <c r="D4" s="143">
        <v>2023</v>
      </c>
      <c r="E4" s="144" t="s">
        <v>338</v>
      </c>
      <c r="F4" s="143">
        <v>2019</v>
      </c>
      <c r="G4" s="143">
        <v>2022</v>
      </c>
      <c r="H4" s="143">
        <v>2023</v>
      </c>
      <c r="I4" s="143" t="s">
        <v>338</v>
      </c>
      <c r="J4" s="142">
        <v>2019</v>
      </c>
      <c r="K4" s="143">
        <v>2022</v>
      </c>
      <c r="L4" s="143">
        <v>2023</v>
      </c>
      <c r="M4" s="144" t="s">
        <v>338</v>
      </c>
      <c r="N4" s="143">
        <v>2019</v>
      </c>
      <c r="O4" s="143">
        <v>2022</v>
      </c>
      <c r="P4" s="66">
        <v>2023</v>
      </c>
      <c r="Q4" s="67" t="s">
        <v>338</v>
      </c>
    </row>
    <row r="5" spans="1:17" s="41" customFormat="1" ht="12" customHeight="1" x14ac:dyDescent="0.2">
      <c r="A5" s="26" t="s">
        <v>208</v>
      </c>
      <c r="B5" s="27">
        <v>115</v>
      </c>
      <c r="C5" s="27">
        <v>75</v>
      </c>
      <c r="D5" s="27">
        <v>85</v>
      </c>
      <c r="E5" s="22">
        <f>D5/C5-1</f>
        <v>0.1333333333333333</v>
      </c>
      <c r="F5" s="27">
        <v>408</v>
      </c>
      <c r="G5" s="27">
        <v>322</v>
      </c>
      <c r="H5" s="27">
        <v>325</v>
      </c>
      <c r="I5" s="15">
        <f>H5/G5-1</f>
        <v>9.3167701863354768E-3</v>
      </c>
      <c r="J5" s="13">
        <v>5290</v>
      </c>
      <c r="K5" s="13">
        <v>4402</v>
      </c>
      <c r="L5" s="13">
        <v>4558</v>
      </c>
      <c r="M5" s="22">
        <f>L5/K5-1</f>
        <v>3.543843707405725E-2</v>
      </c>
      <c r="N5" s="13">
        <f t="shared" ref="N5:P6" si="0">B5+F5+J5</f>
        <v>5813</v>
      </c>
      <c r="O5" s="13">
        <f t="shared" si="0"/>
        <v>4799</v>
      </c>
      <c r="P5" s="69">
        <f t="shared" si="0"/>
        <v>4968</v>
      </c>
      <c r="Q5" s="82">
        <f>P5/O5-1</f>
        <v>3.5215669931235594E-2</v>
      </c>
    </row>
    <row r="6" spans="1:17" s="41" customFormat="1" ht="12" customHeight="1" x14ac:dyDescent="0.2">
      <c r="A6" s="26" t="s">
        <v>209</v>
      </c>
      <c r="B6" s="27">
        <v>25</v>
      </c>
      <c r="C6" s="27">
        <v>32</v>
      </c>
      <c r="D6" s="27">
        <v>24</v>
      </c>
      <c r="E6" s="22">
        <f t="shared" ref="E6" si="1">D6/C6-1</f>
        <v>-0.25</v>
      </c>
      <c r="F6" s="27">
        <v>42</v>
      </c>
      <c r="G6" s="27">
        <v>28</v>
      </c>
      <c r="H6" s="27">
        <v>25</v>
      </c>
      <c r="I6" s="15">
        <f t="shared" ref="I6" si="2">H6/G6-1</f>
        <v>-0.1071428571428571</v>
      </c>
      <c r="J6" s="27">
        <v>101</v>
      </c>
      <c r="K6" s="27">
        <v>90</v>
      </c>
      <c r="L6" s="27">
        <v>90</v>
      </c>
      <c r="M6" s="22">
        <f t="shared" ref="M6" si="3">L6/K6-1</f>
        <v>0</v>
      </c>
      <c r="N6" s="13">
        <f t="shared" si="0"/>
        <v>168</v>
      </c>
      <c r="O6" s="13">
        <f t="shared" si="0"/>
        <v>150</v>
      </c>
      <c r="P6" s="13">
        <f t="shared" si="0"/>
        <v>139</v>
      </c>
      <c r="Q6" s="15">
        <f t="shared" ref="Q6" si="4">P6/O6-1</f>
        <v>-7.3333333333333361E-2</v>
      </c>
    </row>
    <row r="7" spans="1:17" s="41" customFormat="1" ht="12" customHeight="1" thickBot="1" x14ac:dyDescent="0.25">
      <c r="A7" s="28" t="s">
        <v>0</v>
      </c>
      <c r="B7" s="23">
        <f>SUM(B5:B6)</f>
        <v>140</v>
      </c>
      <c r="C7" s="16">
        <f>SUM(C5:C6)</f>
        <v>107</v>
      </c>
      <c r="D7" s="16">
        <f>SUM(D5:D6)</f>
        <v>109</v>
      </c>
      <c r="E7" s="24">
        <f>D7/C7-1</f>
        <v>1.8691588785046731E-2</v>
      </c>
      <c r="F7" s="16">
        <f>SUM(F5:F6)</f>
        <v>450</v>
      </c>
      <c r="G7" s="16">
        <f>SUM(G5:G6)</f>
        <v>350</v>
      </c>
      <c r="H7" s="16">
        <f>SUM(H5:H6)</f>
        <v>350</v>
      </c>
      <c r="I7" s="17">
        <f>H7/G7-1</f>
        <v>0</v>
      </c>
      <c r="J7" s="23">
        <f>SUM(J5:J6)</f>
        <v>5391</v>
      </c>
      <c r="K7" s="16">
        <f>SUM(K5:K6)</f>
        <v>4492</v>
      </c>
      <c r="L7" s="16">
        <f>SUM(L5:L6)</f>
        <v>4648</v>
      </c>
      <c r="M7" s="24">
        <f>L7/K7-1</f>
        <v>3.4728406055209327E-2</v>
      </c>
      <c r="N7" s="16">
        <f>SUM(N5:N6)</f>
        <v>5981</v>
      </c>
      <c r="O7" s="16">
        <f>SUM(O5:O6)</f>
        <v>4949</v>
      </c>
      <c r="P7" s="16">
        <f>SUM(P5:P6)</f>
        <v>5107</v>
      </c>
      <c r="Q7" s="17">
        <f>P7/O7-1</f>
        <v>3.1925641543746108E-2</v>
      </c>
    </row>
    <row r="8" spans="1:17" s="41" customFormat="1" ht="12" customHeight="1" x14ac:dyDescent="0.2"/>
    <row r="9" spans="1:17" s="41" customFormat="1" ht="12" customHeight="1" x14ac:dyDescent="0.2"/>
    <row r="10" spans="1:17" s="41" customFormat="1" ht="12" customHeight="1" x14ac:dyDescent="0.2"/>
    <row r="11" spans="1:17" s="41" customFormat="1" ht="12" customHeight="1" x14ac:dyDescent="0.2"/>
    <row r="12" spans="1:17" s="41" customFormat="1" ht="12" customHeight="1" x14ac:dyDescent="0.2"/>
    <row r="13" spans="1:17" s="41" customFormat="1" ht="12" customHeight="1" x14ac:dyDescent="0.2"/>
    <row r="14" spans="1:17" s="41" customFormat="1" ht="12" customHeight="1" x14ac:dyDescent="0.2"/>
    <row r="15" spans="1:17" s="41" customFormat="1" ht="12" customHeight="1" x14ac:dyDescent="0.2"/>
    <row r="16" spans="1:17" s="41" customFormat="1" ht="12" customHeight="1" x14ac:dyDescent="0.2"/>
    <row r="17" s="41" customFormat="1" ht="12" customHeight="1" x14ac:dyDescent="0.2"/>
    <row r="18" s="41" customFormat="1" ht="12" customHeight="1" x14ac:dyDescent="0.2"/>
    <row r="19" s="41" customFormat="1" ht="12" customHeight="1" x14ac:dyDescent="0.2"/>
    <row r="20" s="41" customFormat="1" ht="12" customHeight="1" x14ac:dyDescent="0.2"/>
    <row r="21" s="41" customFormat="1" ht="12" customHeight="1" x14ac:dyDescent="0.2"/>
    <row r="22" s="41" customFormat="1" ht="12" customHeight="1" x14ac:dyDescent="0.2"/>
    <row r="23" s="41" customFormat="1" ht="12" customHeight="1" x14ac:dyDescent="0.2"/>
    <row r="24" s="41" customFormat="1" ht="12" customHeight="1" x14ac:dyDescent="0.2"/>
    <row r="25" s="41" customFormat="1" ht="12" customHeight="1" x14ac:dyDescent="0.2"/>
    <row r="26" s="41" customFormat="1" ht="12" customHeight="1" x14ac:dyDescent="0.2"/>
    <row r="27" s="41" customFormat="1" ht="12" customHeight="1" x14ac:dyDescent="0.2"/>
    <row r="28" s="41" customFormat="1" ht="12" customHeight="1" x14ac:dyDescent="0.2"/>
    <row r="29" s="41" customFormat="1" ht="12" customHeight="1" x14ac:dyDescent="0.2"/>
    <row r="30" s="38" customFormat="1" ht="12" customHeight="1" x14ac:dyDescent="0.3"/>
    <row r="31" s="38" customFormat="1" ht="12" customHeight="1" x14ac:dyDescent="0.3"/>
    <row r="32" s="38" customFormat="1" ht="12" customHeight="1" x14ac:dyDescent="0.3"/>
    <row r="33" s="38" customFormat="1" ht="12" customHeight="1" x14ac:dyDescent="0.3"/>
  </sheetData>
  <mergeCells count="5"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orientation="portrait" r:id="rId1"/>
  <ignoredErrors>
    <ignoredError sqref="B7:D7" formulaRange="1"/>
    <ignoredError sqref="E7:M7" formula="1" formulaRange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B62F6-1B45-4FC7-BFBE-BEF598F2A718}">
  <dimension ref="A1:Q33"/>
  <sheetViews>
    <sheetView showGridLines="0" zoomScale="120" zoomScaleNormal="120" zoomScaleSheetLayoutView="115" workbookViewId="0">
      <selection activeCell="H1" sqref="H1"/>
    </sheetView>
  </sheetViews>
  <sheetFormatPr defaultColWidth="9.109375" defaultRowHeight="14.4" x14ac:dyDescent="0.3"/>
  <cols>
    <col min="1" max="1" width="15.6640625" style="38" customWidth="1"/>
    <col min="2" max="17" width="7.6640625" style="38" customWidth="1"/>
    <col min="18" max="24" width="5.6640625" style="38" customWidth="1"/>
    <col min="25" max="16384" width="9.109375" style="38"/>
  </cols>
  <sheetData>
    <row r="1" spans="1:17" ht="19.95" customHeight="1" x14ac:dyDescent="0.3">
      <c r="A1" s="1" t="s">
        <v>333</v>
      </c>
      <c r="B1" s="30"/>
      <c r="C1" s="30"/>
      <c r="D1" s="30"/>
      <c r="E1" s="30"/>
      <c r="F1" s="30"/>
      <c r="G1" s="34"/>
    </row>
    <row r="2" spans="1:17" s="41" customFormat="1" ht="25.2" customHeight="1" thickBot="1" x14ac:dyDescent="0.25"/>
    <row r="3" spans="1:17" s="41" customFormat="1" ht="13.95" customHeight="1" x14ac:dyDescent="0.2">
      <c r="A3" s="209" t="s">
        <v>146</v>
      </c>
      <c r="B3" s="211" t="s">
        <v>50</v>
      </c>
      <c r="C3" s="212"/>
      <c r="D3" s="212"/>
      <c r="E3" s="213"/>
      <c r="F3" s="212" t="s">
        <v>51</v>
      </c>
      <c r="G3" s="212"/>
      <c r="H3" s="212"/>
      <c r="I3" s="212"/>
      <c r="J3" s="211" t="s">
        <v>52</v>
      </c>
      <c r="K3" s="212"/>
      <c r="L3" s="212"/>
      <c r="M3" s="213"/>
      <c r="N3" s="212" t="s">
        <v>112</v>
      </c>
      <c r="O3" s="212"/>
      <c r="P3" s="212"/>
      <c r="Q3" s="213"/>
    </row>
    <row r="4" spans="1:17" s="41" customFormat="1" ht="24.9" customHeight="1" x14ac:dyDescent="0.2">
      <c r="A4" s="210"/>
      <c r="B4" s="142">
        <v>2019</v>
      </c>
      <c r="C4" s="143">
        <v>2022</v>
      </c>
      <c r="D4" s="143">
        <v>2023</v>
      </c>
      <c r="E4" s="144" t="s">
        <v>338</v>
      </c>
      <c r="F4" s="143">
        <v>2019</v>
      </c>
      <c r="G4" s="143">
        <v>2022</v>
      </c>
      <c r="H4" s="143">
        <v>2023</v>
      </c>
      <c r="I4" s="143" t="s">
        <v>338</v>
      </c>
      <c r="J4" s="142">
        <v>2019</v>
      </c>
      <c r="K4" s="143">
        <v>2022</v>
      </c>
      <c r="L4" s="143">
        <v>2023</v>
      </c>
      <c r="M4" s="144" t="s">
        <v>338</v>
      </c>
      <c r="N4" s="143">
        <v>2019</v>
      </c>
      <c r="O4" s="143">
        <v>2022</v>
      </c>
      <c r="P4" s="66">
        <v>2023</v>
      </c>
      <c r="Q4" s="67" t="s">
        <v>338</v>
      </c>
    </row>
    <row r="5" spans="1:17" s="41" customFormat="1" ht="12" customHeight="1" x14ac:dyDescent="0.2">
      <c r="A5" s="26" t="s">
        <v>282</v>
      </c>
      <c r="B5" s="27">
        <v>6</v>
      </c>
      <c r="C5" s="27">
        <v>3</v>
      </c>
      <c r="D5" s="27">
        <v>8</v>
      </c>
      <c r="E5" s="22">
        <f>D5/C5-1</f>
        <v>1.6666666666666665</v>
      </c>
      <c r="F5" s="27">
        <v>7</v>
      </c>
      <c r="G5" s="27">
        <v>8</v>
      </c>
      <c r="H5" s="27">
        <v>5</v>
      </c>
      <c r="I5" s="15">
        <f>H5/G5-1</f>
        <v>-0.375</v>
      </c>
      <c r="J5" s="27">
        <v>18</v>
      </c>
      <c r="K5" s="27">
        <v>15</v>
      </c>
      <c r="L5" s="27">
        <v>17</v>
      </c>
      <c r="M5" s="22">
        <f>L5/K5-1</f>
        <v>0.1333333333333333</v>
      </c>
      <c r="N5" s="13">
        <f t="shared" ref="N5:P12" si="0">B5+F5+J5</f>
        <v>31</v>
      </c>
      <c r="O5" s="13">
        <f t="shared" si="0"/>
        <v>26</v>
      </c>
      <c r="P5" s="69">
        <f t="shared" si="0"/>
        <v>30</v>
      </c>
      <c r="Q5" s="82">
        <f>P5/O5-1</f>
        <v>0.15384615384615374</v>
      </c>
    </row>
    <row r="6" spans="1:17" s="41" customFormat="1" ht="12" customHeight="1" x14ac:dyDescent="0.2">
      <c r="A6" s="26" t="s">
        <v>283</v>
      </c>
      <c r="B6" s="27">
        <v>91</v>
      </c>
      <c r="C6" s="27">
        <v>57</v>
      </c>
      <c r="D6" s="27">
        <v>67</v>
      </c>
      <c r="E6" s="22">
        <f t="shared" ref="E6:E12" si="1">D6/C6-1</f>
        <v>0.17543859649122817</v>
      </c>
      <c r="F6" s="27">
        <v>347</v>
      </c>
      <c r="G6" s="27">
        <v>276</v>
      </c>
      <c r="H6" s="27">
        <v>277</v>
      </c>
      <c r="I6" s="15">
        <f t="shared" ref="I6:I12" si="2">H6/G6-1</f>
        <v>3.6231884057971175E-3</v>
      </c>
      <c r="J6" s="13">
        <v>4957</v>
      </c>
      <c r="K6" s="13">
        <v>4015</v>
      </c>
      <c r="L6" s="13">
        <v>4237</v>
      </c>
      <c r="M6" s="22">
        <f t="shared" ref="M6:M12" si="3">L6/K6-1</f>
        <v>5.529265255292648E-2</v>
      </c>
      <c r="N6" s="13">
        <f t="shared" si="0"/>
        <v>5395</v>
      </c>
      <c r="O6" s="13">
        <f t="shared" si="0"/>
        <v>4348</v>
      </c>
      <c r="P6" s="13">
        <f t="shared" si="0"/>
        <v>4581</v>
      </c>
      <c r="Q6" s="15">
        <f t="shared" ref="Q6:Q12" si="4">P6/O6-1</f>
        <v>5.3587856485740604E-2</v>
      </c>
    </row>
    <row r="7" spans="1:17" s="41" customFormat="1" ht="12" customHeight="1" x14ac:dyDescent="0.2">
      <c r="A7" s="26" t="s">
        <v>284</v>
      </c>
      <c r="B7" s="27">
        <v>3</v>
      </c>
      <c r="C7" s="27">
        <v>8</v>
      </c>
      <c r="D7" s="27">
        <v>1</v>
      </c>
      <c r="E7" s="22">
        <f t="shared" si="1"/>
        <v>-0.875</v>
      </c>
      <c r="F7" s="27">
        <v>10</v>
      </c>
      <c r="G7" s="27">
        <v>6</v>
      </c>
      <c r="H7" s="27">
        <v>2</v>
      </c>
      <c r="I7" s="15">
        <f t="shared" si="2"/>
        <v>-0.66666666666666674</v>
      </c>
      <c r="J7" s="27">
        <v>31</v>
      </c>
      <c r="K7" s="27">
        <v>30</v>
      </c>
      <c r="L7" s="27">
        <v>28</v>
      </c>
      <c r="M7" s="22">
        <f t="shared" si="3"/>
        <v>-6.6666666666666652E-2</v>
      </c>
      <c r="N7" s="13">
        <f t="shared" si="0"/>
        <v>44</v>
      </c>
      <c r="O7" s="13">
        <f t="shared" si="0"/>
        <v>44</v>
      </c>
      <c r="P7" s="13">
        <f t="shared" si="0"/>
        <v>31</v>
      </c>
      <c r="Q7" s="15">
        <f t="shared" si="4"/>
        <v>-0.29545454545454541</v>
      </c>
    </row>
    <row r="8" spans="1:17" s="41" customFormat="1" ht="12" customHeight="1" x14ac:dyDescent="0.2">
      <c r="A8" s="26" t="s">
        <v>285</v>
      </c>
      <c r="B8" s="27">
        <v>27</v>
      </c>
      <c r="C8" s="27">
        <v>30</v>
      </c>
      <c r="D8" s="27">
        <v>22</v>
      </c>
      <c r="E8" s="22">
        <f t="shared" si="1"/>
        <v>-0.26666666666666672</v>
      </c>
      <c r="F8" s="27">
        <v>53</v>
      </c>
      <c r="G8" s="27">
        <v>39</v>
      </c>
      <c r="H8" s="27">
        <v>47</v>
      </c>
      <c r="I8" s="15">
        <f t="shared" si="2"/>
        <v>0.20512820512820507</v>
      </c>
      <c r="J8" s="27">
        <v>255</v>
      </c>
      <c r="K8" s="27">
        <v>275</v>
      </c>
      <c r="L8" s="27">
        <v>239</v>
      </c>
      <c r="M8" s="22">
        <f t="shared" si="3"/>
        <v>-0.13090909090909086</v>
      </c>
      <c r="N8" s="13">
        <f t="shared" si="0"/>
        <v>335</v>
      </c>
      <c r="O8" s="13">
        <f t="shared" si="0"/>
        <v>344</v>
      </c>
      <c r="P8" s="13">
        <f t="shared" si="0"/>
        <v>308</v>
      </c>
      <c r="Q8" s="15">
        <f t="shared" si="4"/>
        <v>-0.10465116279069764</v>
      </c>
    </row>
    <row r="9" spans="1:17" s="41" customFormat="1" ht="12" customHeight="1" x14ac:dyDescent="0.2">
      <c r="A9" s="26" t="s">
        <v>286</v>
      </c>
      <c r="B9" s="27">
        <v>4</v>
      </c>
      <c r="C9" s="27">
        <v>1</v>
      </c>
      <c r="D9" s="27">
        <v>4</v>
      </c>
      <c r="E9" s="22">
        <f t="shared" si="1"/>
        <v>3</v>
      </c>
      <c r="F9" s="27">
        <v>4</v>
      </c>
      <c r="G9" s="27">
        <v>5</v>
      </c>
      <c r="H9" s="27">
        <v>6</v>
      </c>
      <c r="I9" s="15">
        <f t="shared" si="2"/>
        <v>0.19999999999999996</v>
      </c>
      <c r="J9" s="27">
        <v>18</v>
      </c>
      <c r="K9" s="27">
        <v>19</v>
      </c>
      <c r="L9" s="27">
        <v>14</v>
      </c>
      <c r="M9" s="22">
        <f t="shared" si="3"/>
        <v>-0.26315789473684215</v>
      </c>
      <c r="N9" s="13">
        <f t="shared" si="0"/>
        <v>26</v>
      </c>
      <c r="O9" s="13">
        <f t="shared" si="0"/>
        <v>25</v>
      </c>
      <c r="P9" s="13">
        <f t="shared" si="0"/>
        <v>24</v>
      </c>
      <c r="Q9" s="15">
        <f t="shared" si="4"/>
        <v>-4.0000000000000036E-2</v>
      </c>
    </row>
    <row r="10" spans="1:17" s="41" customFormat="1" ht="12" customHeight="1" x14ac:dyDescent="0.2">
      <c r="A10" s="26" t="s">
        <v>287</v>
      </c>
      <c r="B10" s="27">
        <v>7</v>
      </c>
      <c r="C10" s="27">
        <v>3</v>
      </c>
      <c r="D10" s="27">
        <v>3</v>
      </c>
      <c r="E10" s="22">
        <f t="shared" si="1"/>
        <v>0</v>
      </c>
      <c r="F10" s="27">
        <v>8</v>
      </c>
      <c r="G10" s="27">
        <v>5</v>
      </c>
      <c r="H10" s="27">
        <v>5</v>
      </c>
      <c r="I10" s="15">
        <f t="shared" ref="I10:I11" si="5">H10/G10-1</f>
        <v>0</v>
      </c>
      <c r="J10" s="27">
        <v>8</v>
      </c>
      <c r="K10" s="27">
        <v>13</v>
      </c>
      <c r="L10" s="27">
        <v>6</v>
      </c>
      <c r="M10" s="22">
        <f t="shared" si="3"/>
        <v>-0.53846153846153844</v>
      </c>
      <c r="N10" s="13">
        <f t="shared" si="0"/>
        <v>23</v>
      </c>
      <c r="O10" s="13">
        <f t="shared" si="0"/>
        <v>21</v>
      </c>
      <c r="P10" s="13">
        <f t="shared" si="0"/>
        <v>14</v>
      </c>
      <c r="Q10" s="15">
        <f t="shared" si="4"/>
        <v>-0.33333333333333337</v>
      </c>
    </row>
    <row r="11" spans="1:17" s="41" customFormat="1" ht="12" customHeight="1" x14ac:dyDescent="0.2">
      <c r="A11" s="26" t="s">
        <v>288</v>
      </c>
      <c r="B11" s="27">
        <v>0</v>
      </c>
      <c r="C11" s="27">
        <v>2</v>
      </c>
      <c r="D11" s="27">
        <v>0</v>
      </c>
      <c r="E11" s="22">
        <f t="shared" si="1"/>
        <v>-1</v>
      </c>
      <c r="F11" s="27">
        <v>0</v>
      </c>
      <c r="G11" s="27">
        <v>2</v>
      </c>
      <c r="H11" s="27">
        <v>0</v>
      </c>
      <c r="I11" s="15">
        <f t="shared" si="5"/>
        <v>-1</v>
      </c>
      <c r="J11" s="27">
        <v>0</v>
      </c>
      <c r="K11" s="27">
        <v>2</v>
      </c>
      <c r="L11" s="27">
        <v>5</v>
      </c>
      <c r="M11" s="22">
        <f t="shared" si="3"/>
        <v>1.5</v>
      </c>
      <c r="N11" s="13">
        <f t="shared" si="0"/>
        <v>0</v>
      </c>
      <c r="O11" s="13">
        <f t="shared" si="0"/>
        <v>6</v>
      </c>
      <c r="P11" s="13">
        <f t="shared" si="0"/>
        <v>5</v>
      </c>
      <c r="Q11" s="15">
        <f t="shared" si="4"/>
        <v>-0.16666666666666663</v>
      </c>
    </row>
    <row r="12" spans="1:17" s="41" customFormat="1" ht="12" customHeight="1" x14ac:dyDescent="0.2">
      <c r="A12" s="26" t="s">
        <v>293</v>
      </c>
      <c r="B12" s="27">
        <v>2</v>
      </c>
      <c r="C12" s="27">
        <v>3</v>
      </c>
      <c r="D12" s="27">
        <v>4</v>
      </c>
      <c r="E12" s="22">
        <f t="shared" si="1"/>
        <v>0.33333333333333326</v>
      </c>
      <c r="F12" s="27">
        <v>21</v>
      </c>
      <c r="G12" s="27">
        <v>9</v>
      </c>
      <c r="H12" s="27">
        <v>8</v>
      </c>
      <c r="I12" s="15">
        <f t="shared" si="2"/>
        <v>-0.11111111111111116</v>
      </c>
      <c r="J12" s="27">
        <v>104</v>
      </c>
      <c r="K12" s="27">
        <v>123</v>
      </c>
      <c r="L12" s="27">
        <v>102</v>
      </c>
      <c r="M12" s="22">
        <f t="shared" si="3"/>
        <v>-0.17073170731707321</v>
      </c>
      <c r="N12" s="13">
        <f t="shared" si="0"/>
        <v>127</v>
      </c>
      <c r="O12" s="13">
        <f t="shared" si="0"/>
        <v>135</v>
      </c>
      <c r="P12" s="13">
        <f t="shared" si="0"/>
        <v>114</v>
      </c>
      <c r="Q12" s="15">
        <f t="shared" si="4"/>
        <v>-0.15555555555555556</v>
      </c>
    </row>
    <row r="13" spans="1:17" s="41" customFormat="1" ht="12" customHeight="1" thickBot="1" x14ac:dyDescent="0.25">
      <c r="A13" s="28" t="s">
        <v>0</v>
      </c>
      <c r="B13" s="23">
        <f>SUM(B5:B12)</f>
        <v>140</v>
      </c>
      <c r="C13" s="16">
        <f t="shared" ref="C13:D13" si="6">SUM(C5:C12)</f>
        <v>107</v>
      </c>
      <c r="D13" s="16">
        <f t="shared" si="6"/>
        <v>109</v>
      </c>
      <c r="E13" s="24">
        <f>D13/C13-1</f>
        <v>1.8691588785046731E-2</v>
      </c>
      <c r="F13" s="16">
        <f t="shared" ref="F13:H13" si="7">SUM(F5:F12)</f>
        <v>450</v>
      </c>
      <c r="G13" s="16">
        <f t="shared" si="7"/>
        <v>350</v>
      </c>
      <c r="H13" s="16">
        <f t="shared" si="7"/>
        <v>350</v>
      </c>
      <c r="I13" s="17">
        <f>H13/G13-1</f>
        <v>0</v>
      </c>
      <c r="J13" s="23">
        <f t="shared" ref="J13:L13" si="8">SUM(J5:J12)</f>
        <v>5391</v>
      </c>
      <c r="K13" s="16">
        <f t="shared" si="8"/>
        <v>4492</v>
      </c>
      <c r="L13" s="16">
        <f t="shared" si="8"/>
        <v>4648</v>
      </c>
      <c r="M13" s="24">
        <f>L13/K13-1</f>
        <v>3.4728406055209327E-2</v>
      </c>
      <c r="N13" s="16">
        <f>SUM(N5:N12)</f>
        <v>5981</v>
      </c>
      <c r="O13" s="16">
        <f t="shared" ref="O13:P13" si="9">SUM(O5:O12)</f>
        <v>4949</v>
      </c>
      <c r="P13" s="16">
        <f t="shared" si="9"/>
        <v>5107</v>
      </c>
      <c r="Q13" s="17">
        <f>P13/O13-1</f>
        <v>3.1925641543746108E-2</v>
      </c>
    </row>
    <row r="14" spans="1:17" s="41" customFormat="1" ht="9" customHeight="1" x14ac:dyDescent="0.2">
      <c r="A14" s="107" t="s">
        <v>310</v>
      </c>
    </row>
    <row r="15" spans="1:17" s="41" customFormat="1" ht="12" customHeight="1" x14ac:dyDescent="0.2"/>
    <row r="16" spans="1:17" s="41" customFormat="1" ht="12" customHeight="1" x14ac:dyDescent="0.2"/>
    <row r="17" s="41" customFormat="1" ht="12" customHeight="1" x14ac:dyDescent="0.2"/>
    <row r="18" s="41" customFormat="1" ht="12" customHeight="1" x14ac:dyDescent="0.2"/>
    <row r="19" s="41" customFormat="1" ht="12" customHeight="1" x14ac:dyDescent="0.2"/>
    <row r="20" s="41" customFormat="1" ht="12" customHeight="1" x14ac:dyDescent="0.2"/>
    <row r="21" s="41" customFormat="1" ht="12" customHeight="1" x14ac:dyDescent="0.2"/>
    <row r="22" s="41" customFormat="1" ht="12" customHeight="1" x14ac:dyDescent="0.2"/>
    <row r="23" s="41" customFormat="1" ht="12" customHeight="1" x14ac:dyDescent="0.2"/>
    <row r="24" s="41" customFormat="1" ht="12" customHeight="1" x14ac:dyDescent="0.2"/>
    <row r="25" s="41" customFormat="1" ht="12" customHeight="1" x14ac:dyDescent="0.2"/>
    <row r="26" s="41" customFormat="1" ht="12" customHeight="1" x14ac:dyDescent="0.2"/>
    <row r="27" s="41" customFormat="1" ht="12" customHeight="1" x14ac:dyDescent="0.2"/>
    <row r="28" s="41" customFormat="1" ht="12" customHeight="1" x14ac:dyDescent="0.2"/>
    <row r="29" s="41" customFormat="1" ht="12" customHeight="1" x14ac:dyDescent="0.2"/>
    <row r="30" s="38" customFormat="1" ht="12" customHeight="1" x14ac:dyDescent="0.3"/>
    <row r="31" s="38" customFormat="1" ht="12" customHeight="1" x14ac:dyDescent="0.3"/>
    <row r="32" s="38" customFormat="1" ht="12" customHeight="1" x14ac:dyDescent="0.3"/>
    <row r="33" s="38" customFormat="1" ht="12" customHeight="1" x14ac:dyDescent="0.3"/>
  </sheetData>
  <mergeCells count="5"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orientation="portrait" r:id="rId1"/>
  <ignoredErrors>
    <ignoredError sqref="B13:H13 N13:Q13" formulaRange="1"/>
    <ignoredError sqref="I13:M13" formula="1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0"/>
  <sheetViews>
    <sheetView showGridLines="0" showRuler="0" zoomScale="120" zoomScaleNormal="120" zoomScaleSheetLayoutView="100" workbookViewId="0">
      <selection activeCell="G1" sqref="G1"/>
    </sheetView>
  </sheetViews>
  <sheetFormatPr defaultColWidth="7.88671875" defaultRowHeight="13.2" x14ac:dyDescent="0.25"/>
  <cols>
    <col min="1" max="1" width="15.6640625" style="9" customWidth="1"/>
    <col min="2" max="17" width="7.6640625" style="9" customWidth="1"/>
    <col min="18" max="24" width="5.6640625" style="9" customWidth="1"/>
    <col min="25" max="16384" width="7.88671875" style="9"/>
  </cols>
  <sheetData>
    <row r="1" spans="1:17" ht="19.95" customHeight="1" x14ac:dyDescent="0.3">
      <c r="A1" s="1" t="s">
        <v>314</v>
      </c>
      <c r="B1" s="8"/>
      <c r="C1" s="8"/>
      <c r="D1" s="8"/>
      <c r="E1" s="8"/>
      <c r="F1" s="8"/>
    </row>
    <row r="2" spans="1:17" s="12" customFormat="1" ht="25.2" customHeight="1" thickBot="1" x14ac:dyDescent="0.25">
      <c r="A2" s="10"/>
      <c r="B2" s="11"/>
      <c r="C2" s="11"/>
      <c r="D2" s="11"/>
      <c r="E2" s="11"/>
      <c r="F2" s="11"/>
    </row>
    <row r="3" spans="1:17" s="12" customFormat="1" ht="13.95" customHeight="1" x14ac:dyDescent="0.2">
      <c r="A3" s="209" t="s">
        <v>48</v>
      </c>
      <c r="B3" s="211" t="s">
        <v>49</v>
      </c>
      <c r="C3" s="212"/>
      <c r="D3" s="212"/>
      <c r="E3" s="213"/>
      <c r="F3" s="214" t="s">
        <v>50</v>
      </c>
      <c r="G3" s="214"/>
      <c r="H3" s="214"/>
      <c r="I3" s="214"/>
      <c r="J3" s="214" t="s">
        <v>51</v>
      </c>
      <c r="K3" s="214"/>
      <c r="L3" s="214"/>
      <c r="M3" s="214"/>
      <c r="N3" s="214" t="s">
        <v>52</v>
      </c>
      <c r="O3" s="214"/>
      <c r="P3" s="214"/>
      <c r="Q3" s="214"/>
    </row>
    <row r="4" spans="1:17" s="12" customFormat="1" ht="24.9" customHeight="1" x14ac:dyDescent="0.2">
      <c r="A4" s="210"/>
      <c r="B4" s="65">
        <v>2019</v>
      </c>
      <c r="C4" s="66">
        <v>2022</v>
      </c>
      <c r="D4" s="66">
        <v>2023</v>
      </c>
      <c r="E4" s="67" t="s">
        <v>338</v>
      </c>
      <c r="F4" s="65">
        <v>2019</v>
      </c>
      <c r="G4" s="66">
        <v>2022</v>
      </c>
      <c r="H4" s="66">
        <v>2023</v>
      </c>
      <c r="I4" s="67" t="s">
        <v>338</v>
      </c>
      <c r="J4" s="65">
        <v>2019</v>
      </c>
      <c r="K4" s="66">
        <v>2022</v>
      </c>
      <c r="L4" s="66">
        <v>2023</v>
      </c>
      <c r="M4" s="67" t="s">
        <v>338</v>
      </c>
      <c r="N4" s="65">
        <v>2019</v>
      </c>
      <c r="O4" s="66">
        <v>2022</v>
      </c>
      <c r="P4" s="66">
        <v>2023</v>
      </c>
      <c r="Q4" s="67" t="s">
        <v>338</v>
      </c>
    </row>
    <row r="5" spans="1:17" s="12" customFormat="1" ht="12" customHeight="1" x14ac:dyDescent="0.2">
      <c r="A5" s="5" t="s">
        <v>266</v>
      </c>
      <c r="B5" s="69">
        <v>2953</v>
      </c>
      <c r="C5" s="69">
        <v>2334</v>
      </c>
      <c r="D5" s="69">
        <v>2780</v>
      </c>
      <c r="E5" s="81">
        <f t="shared" ref="E5:E16" si="0">D5/C5-1</f>
        <v>0.19108826049700078</v>
      </c>
      <c r="F5" s="87">
        <v>68</v>
      </c>
      <c r="G5" s="87">
        <v>51</v>
      </c>
      <c r="H5" s="87">
        <v>57</v>
      </c>
      <c r="I5" s="81">
        <f t="shared" ref="I5:I16" si="1">H5/G5-1</f>
        <v>0.11764705882352944</v>
      </c>
      <c r="J5" s="87">
        <v>155</v>
      </c>
      <c r="K5" s="87">
        <v>175</v>
      </c>
      <c r="L5" s="87">
        <v>177</v>
      </c>
      <c r="M5" s="81">
        <f t="shared" ref="M5:M16" si="2">L5/K5-1</f>
        <v>1.1428571428571344E-2</v>
      </c>
      <c r="N5" s="69">
        <v>3515</v>
      </c>
      <c r="O5" s="69">
        <v>2654</v>
      </c>
      <c r="P5" s="69">
        <v>3252</v>
      </c>
      <c r="Q5" s="81">
        <f t="shared" ref="Q5:Q16" si="3">P5/O5-1</f>
        <v>0.22532027128862087</v>
      </c>
    </row>
    <row r="6" spans="1:17" s="12" customFormat="1" ht="12" customHeight="1" x14ac:dyDescent="0.2">
      <c r="A6" s="5" t="s">
        <v>267</v>
      </c>
      <c r="B6" s="13">
        <v>2470</v>
      </c>
      <c r="C6" s="13">
        <v>2311</v>
      </c>
      <c r="D6" s="13">
        <v>2423</v>
      </c>
      <c r="E6" s="22">
        <f t="shared" si="0"/>
        <v>4.846386845521411E-2</v>
      </c>
      <c r="F6" s="27">
        <v>48</v>
      </c>
      <c r="G6" s="27">
        <v>37</v>
      </c>
      <c r="H6" s="27">
        <v>46</v>
      </c>
      <c r="I6" s="22">
        <f t="shared" si="1"/>
        <v>0.2432432432432432</v>
      </c>
      <c r="J6" s="27">
        <v>140</v>
      </c>
      <c r="K6" s="27">
        <v>152</v>
      </c>
      <c r="L6" s="27">
        <v>161</v>
      </c>
      <c r="M6" s="22">
        <f t="shared" si="2"/>
        <v>5.921052631578938E-2</v>
      </c>
      <c r="N6" s="13">
        <v>2937</v>
      </c>
      <c r="O6" s="13">
        <v>2656</v>
      </c>
      <c r="P6" s="13">
        <v>2795</v>
      </c>
      <c r="Q6" s="22">
        <f t="shared" si="3"/>
        <v>5.233433734939763E-2</v>
      </c>
    </row>
    <row r="7" spans="1:17" s="12" customFormat="1" ht="12" customHeight="1" x14ac:dyDescent="0.2">
      <c r="A7" s="5" t="s">
        <v>268</v>
      </c>
      <c r="B7" s="13">
        <v>2998</v>
      </c>
      <c r="C7" s="13">
        <v>2460</v>
      </c>
      <c r="D7" s="13">
        <v>2800</v>
      </c>
      <c r="E7" s="22">
        <f t="shared" si="0"/>
        <v>0.13821138211382111</v>
      </c>
      <c r="F7" s="27">
        <v>46</v>
      </c>
      <c r="G7" s="27">
        <v>42</v>
      </c>
      <c r="H7" s="27">
        <v>43</v>
      </c>
      <c r="I7" s="22">
        <f t="shared" si="1"/>
        <v>2.3809523809523725E-2</v>
      </c>
      <c r="J7" s="27">
        <v>202</v>
      </c>
      <c r="K7" s="27">
        <v>163</v>
      </c>
      <c r="L7" s="27">
        <v>174</v>
      </c>
      <c r="M7" s="22">
        <f t="shared" si="2"/>
        <v>6.7484662576687171E-2</v>
      </c>
      <c r="N7" s="13">
        <v>3603</v>
      </c>
      <c r="O7" s="13">
        <v>2869</v>
      </c>
      <c r="P7" s="13">
        <v>3248</v>
      </c>
      <c r="Q7" s="22">
        <f t="shared" si="3"/>
        <v>0.13210177762286501</v>
      </c>
    </row>
    <row r="8" spans="1:17" s="12" customFormat="1" ht="12" customHeight="1" x14ac:dyDescent="0.2">
      <c r="A8" s="6" t="s">
        <v>269</v>
      </c>
      <c r="B8" s="13">
        <v>2791</v>
      </c>
      <c r="C8" s="13">
        <v>2648</v>
      </c>
      <c r="D8" s="13">
        <v>2960</v>
      </c>
      <c r="E8" s="22">
        <f t="shared" si="0"/>
        <v>0.1178247734138973</v>
      </c>
      <c r="F8" s="27">
        <v>71</v>
      </c>
      <c r="G8" s="27">
        <v>34</v>
      </c>
      <c r="H8" s="27">
        <v>67</v>
      </c>
      <c r="I8" s="22">
        <f t="shared" si="1"/>
        <v>0.97058823529411775</v>
      </c>
      <c r="J8" s="27">
        <v>175</v>
      </c>
      <c r="K8" s="27">
        <v>179</v>
      </c>
      <c r="L8" s="27">
        <v>222</v>
      </c>
      <c r="M8" s="22">
        <f t="shared" si="2"/>
        <v>0.24022346368715075</v>
      </c>
      <c r="N8" s="13">
        <v>3429</v>
      </c>
      <c r="O8" s="13">
        <v>3108</v>
      </c>
      <c r="P8" s="13">
        <v>3492</v>
      </c>
      <c r="Q8" s="22">
        <f t="shared" si="3"/>
        <v>0.12355212355212353</v>
      </c>
    </row>
    <row r="9" spans="1:17" s="12" customFormat="1" ht="12" customHeight="1" x14ac:dyDescent="0.2">
      <c r="A9" s="6" t="s">
        <v>270</v>
      </c>
      <c r="B9" s="13">
        <v>3219</v>
      </c>
      <c r="C9" s="13">
        <v>3101</v>
      </c>
      <c r="D9" s="13">
        <v>3157</v>
      </c>
      <c r="E9" s="22">
        <f t="shared" si="0"/>
        <v>1.8058690744920947E-2</v>
      </c>
      <c r="F9" s="27">
        <v>55</v>
      </c>
      <c r="G9" s="27">
        <v>67</v>
      </c>
      <c r="H9" s="27">
        <v>42</v>
      </c>
      <c r="I9" s="22">
        <f t="shared" si="1"/>
        <v>-0.37313432835820892</v>
      </c>
      <c r="J9" s="27">
        <v>211</v>
      </c>
      <c r="K9" s="27">
        <v>244</v>
      </c>
      <c r="L9" s="27">
        <v>198</v>
      </c>
      <c r="M9" s="22">
        <f t="shared" si="2"/>
        <v>-0.18852459016393441</v>
      </c>
      <c r="N9" s="13">
        <v>3850</v>
      </c>
      <c r="O9" s="13">
        <v>3614</v>
      </c>
      <c r="P9" s="13">
        <v>3623</v>
      </c>
      <c r="Q9" s="22">
        <f t="shared" si="3"/>
        <v>2.4903154399558147E-3</v>
      </c>
    </row>
    <row r="10" spans="1:17" s="12" customFormat="1" ht="12" customHeight="1" x14ac:dyDescent="0.2">
      <c r="A10" s="6" t="s">
        <v>271</v>
      </c>
      <c r="B10" s="13">
        <v>2978</v>
      </c>
      <c r="C10" s="13">
        <v>2876</v>
      </c>
      <c r="D10" s="13">
        <v>3193</v>
      </c>
      <c r="E10" s="22">
        <f t="shared" si="0"/>
        <v>0.11022253129346304</v>
      </c>
      <c r="F10" s="27">
        <v>48</v>
      </c>
      <c r="G10" s="27">
        <v>49</v>
      </c>
      <c r="H10" s="27">
        <v>54</v>
      </c>
      <c r="I10" s="22">
        <f t="shared" si="1"/>
        <v>0.1020408163265305</v>
      </c>
      <c r="J10" s="27">
        <v>211</v>
      </c>
      <c r="K10" s="27">
        <v>187</v>
      </c>
      <c r="L10" s="27">
        <v>245</v>
      </c>
      <c r="M10" s="22">
        <f t="shared" si="2"/>
        <v>0.31016042780748654</v>
      </c>
      <c r="N10" s="13">
        <v>3613</v>
      </c>
      <c r="O10" s="13">
        <v>3391</v>
      </c>
      <c r="P10" s="13">
        <v>3686</v>
      </c>
      <c r="Q10" s="22">
        <f t="shared" si="3"/>
        <v>8.6994986729578283E-2</v>
      </c>
    </row>
    <row r="11" spans="1:17" s="12" customFormat="1" ht="12" customHeight="1" x14ac:dyDescent="0.2">
      <c r="A11" s="6" t="s">
        <v>272</v>
      </c>
      <c r="B11" s="13">
        <v>3397</v>
      </c>
      <c r="C11" s="13">
        <v>3418</v>
      </c>
      <c r="D11" s="13">
        <v>3525</v>
      </c>
      <c r="E11" s="22">
        <f t="shared" si="0"/>
        <v>3.1304856641310774E-2</v>
      </c>
      <c r="F11" s="27">
        <v>49</v>
      </c>
      <c r="G11" s="27">
        <v>55</v>
      </c>
      <c r="H11" s="27">
        <v>66</v>
      </c>
      <c r="I11" s="22">
        <f t="shared" si="1"/>
        <v>0.19999999999999996</v>
      </c>
      <c r="J11" s="27">
        <v>221</v>
      </c>
      <c r="K11" s="27">
        <v>247</v>
      </c>
      <c r="L11" s="27">
        <v>274</v>
      </c>
      <c r="M11" s="22">
        <f t="shared" si="2"/>
        <v>0.10931174089068829</v>
      </c>
      <c r="N11" s="13">
        <v>4147</v>
      </c>
      <c r="O11" s="13">
        <v>4002</v>
      </c>
      <c r="P11" s="13">
        <v>4226</v>
      </c>
      <c r="Q11" s="22">
        <f t="shared" si="3"/>
        <v>5.5972013993003555E-2</v>
      </c>
    </row>
    <row r="12" spans="1:17" s="12" customFormat="1" ht="12" customHeight="1" x14ac:dyDescent="0.2">
      <c r="A12" s="7" t="s">
        <v>273</v>
      </c>
      <c r="B12" s="13">
        <v>3448</v>
      </c>
      <c r="C12" s="13">
        <v>3342</v>
      </c>
      <c r="D12" s="13">
        <v>3544</v>
      </c>
      <c r="E12" s="22">
        <f t="shared" si="0"/>
        <v>6.0442848593656562E-2</v>
      </c>
      <c r="F12" s="27">
        <v>75</v>
      </c>
      <c r="G12" s="27">
        <v>76</v>
      </c>
      <c r="H12" s="27">
        <v>64</v>
      </c>
      <c r="I12" s="22">
        <f t="shared" si="1"/>
        <v>-0.15789473684210531</v>
      </c>
      <c r="J12" s="27">
        <v>297</v>
      </c>
      <c r="K12" s="27">
        <v>253</v>
      </c>
      <c r="L12" s="27">
        <v>285</v>
      </c>
      <c r="M12" s="22">
        <f t="shared" si="2"/>
        <v>0.12648221343873511</v>
      </c>
      <c r="N12" s="13">
        <v>4303</v>
      </c>
      <c r="O12" s="13">
        <v>4092</v>
      </c>
      <c r="P12" s="13">
        <v>4247</v>
      </c>
      <c r="Q12" s="22">
        <f t="shared" si="3"/>
        <v>3.7878787878787845E-2</v>
      </c>
    </row>
    <row r="13" spans="1:17" s="12" customFormat="1" ht="12" customHeight="1" x14ac:dyDescent="0.2">
      <c r="A13" s="5" t="s">
        <v>274</v>
      </c>
      <c r="B13" s="13">
        <v>3216</v>
      </c>
      <c r="C13" s="13">
        <v>3180</v>
      </c>
      <c r="D13" s="13">
        <v>3229</v>
      </c>
      <c r="E13" s="22">
        <f t="shared" si="0"/>
        <v>1.5408805031446482E-2</v>
      </c>
      <c r="F13" s="27">
        <v>65</v>
      </c>
      <c r="G13" s="27">
        <v>53</v>
      </c>
      <c r="H13" s="27">
        <v>67</v>
      </c>
      <c r="I13" s="22">
        <f t="shared" si="1"/>
        <v>0.26415094339622636</v>
      </c>
      <c r="J13" s="27">
        <v>226</v>
      </c>
      <c r="K13" s="27">
        <v>216</v>
      </c>
      <c r="L13" s="27">
        <v>210</v>
      </c>
      <c r="M13" s="22">
        <f t="shared" si="2"/>
        <v>-2.777777777777779E-2</v>
      </c>
      <c r="N13" s="13">
        <v>3887</v>
      </c>
      <c r="O13" s="13">
        <v>3718</v>
      </c>
      <c r="P13" s="13">
        <v>3811</v>
      </c>
      <c r="Q13" s="22">
        <f t="shared" si="3"/>
        <v>2.5013448090371204E-2</v>
      </c>
    </row>
    <row r="14" spans="1:17" s="12" customFormat="1" ht="12" customHeight="1" x14ac:dyDescent="0.2">
      <c r="A14" s="5" t="s">
        <v>275</v>
      </c>
      <c r="B14" s="13">
        <v>3445</v>
      </c>
      <c r="C14" s="13">
        <v>3035</v>
      </c>
      <c r="D14" s="13">
        <v>3140</v>
      </c>
      <c r="E14" s="22">
        <f t="shared" si="0"/>
        <v>3.4596375617792496E-2</v>
      </c>
      <c r="F14" s="27">
        <v>56</v>
      </c>
      <c r="G14" s="27">
        <v>52</v>
      </c>
      <c r="H14" s="27">
        <v>55</v>
      </c>
      <c r="I14" s="22">
        <f t="shared" si="1"/>
        <v>5.7692307692307709E-2</v>
      </c>
      <c r="J14" s="27">
        <v>189</v>
      </c>
      <c r="K14" s="27">
        <v>177</v>
      </c>
      <c r="L14" s="27">
        <v>187</v>
      </c>
      <c r="M14" s="22">
        <f t="shared" si="2"/>
        <v>5.6497175141242861E-2</v>
      </c>
      <c r="N14" s="13">
        <v>4095</v>
      </c>
      <c r="O14" s="13">
        <v>3524</v>
      </c>
      <c r="P14" s="13">
        <v>3638</v>
      </c>
      <c r="Q14" s="22">
        <f t="shared" si="3"/>
        <v>3.2349602724176973E-2</v>
      </c>
    </row>
    <row r="15" spans="1:17" s="12" customFormat="1" ht="12" customHeight="1" x14ac:dyDescent="0.2">
      <c r="A15" s="5" t="s">
        <v>276</v>
      </c>
      <c r="B15" s="13">
        <v>3203</v>
      </c>
      <c r="C15" s="13">
        <v>2888</v>
      </c>
      <c r="D15" s="13">
        <v>2974</v>
      </c>
      <c r="E15" s="22">
        <f t="shared" si="0"/>
        <v>2.9778393351800547E-2</v>
      </c>
      <c r="F15" s="27">
        <v>54</v>
      </c>
      <c r="G15" s="27">
        <v>45</v>
      </c>
      <c r="H15" s="27">
        <v>29</v>
      </c>
      <c r="I15" s="22">
        <f t="shared" si="1"/>
        <v>-0.35555555555555551</v>
      </c>
      <c r="J15" s="27">
        <v>180</v>
      </c>
      <c r="K15" s="27">
        <v>152</v>
      </c>
      <c r="L15" s="27">
        <v>173</v>
      </c>
      <c r="M15" s="22">
        <f t="shared" si="2"/>
        <v>0.13815789473684204</v>
      </c>
      <c r="N15" s="13">
        <v>3814</v>
      </c>
      <c r="O15" s="13">
        <v>3358</v>
      </c>
      <c r="P15" s="13">
        <v>3487</v>
      </c>
      <c r="Q15" s="22">
        <f t="shared" si="3"/>
        <v>3.8415723645026878E-2</v>
      </c>
    </row>
    <row r="16" spans="1:17" s="12" customFormat="1" ht="12" customHeight="1" x14ac:dyDescent="0.2">
      <c r="A16" s="6" t="s">
        <v>277</v>
      </c>
      <c r="B16" s="13">
        <v>3133</v>
      </c>
      <c r="C16" s="13">
        <v>2683</v>
      </c>
      <c r="D16" s="13">
        <v>2870</v>
      </c>
      <c r="E16" s="22">
        <f t="shared" si="0"/>
        <v>6.9698099142750713E-2</v>
      </c>
      <c r="F16" s="27">
        <v>53</v>
      </c>
      <c r="G16" s="27">
        <v>57</v>
      </c>
      <c r="H16" s="27">
        <v>52</v>
      </c>
      <c r="I16" s="22">
        <f t="shared" si="1"/>
        <v>-8.7719298245614086E-2</v>
      </c>
      <c r="J16" s="27">
        <v>176</v>
      </c>
      <c r="K16" s="27">
        <v>157</v>
      </c>
      <c r="L16" s="27">
        <v>194</v>
      </c>
      <c r="M16" s="22">
        <f t="shared" si="2"/>
        <v>0.23566878980891715</v>
      </c>
      <c r="N16" s="13">
        <v>3741</v>
      </c>
      <c r="O16" s="13">
        <v>3128</v>
      </c>
      <c r="P16" s="13">
        <v>3368</v>
      </c>
      <c r="Q16" s="22">
        <f t="shared" si="3"/>
        <v>7.6726342710997431E-2</v>
      </c>
    </row>
    <row r="17" spans="1:17" s="12" customFormat="1" ht="12" customHeight="1" thickBot="1" x14ac:dyDescent="0.25">
      <c r="A17" s="4" t="s">
        <v>0</v>
      </c>
      <c r="B17" s="23">
        <f>SUM(B5:B16)</f>
        <v>37251</v>
      </c>
      <c r="C17" s="16">
        <f t="shared" ref="C17:D17" si="4">SUM(C5:C16)</f>
        <v>34276</v>
      </c>
      <c r="D17" s="16">
        <f t="shared" si="4"/>
        <v>36595</v>
      </c>
      <c r="E17" s="24">
        <f>D17/C17-1</f>
        <v>6.7656669389660307E-2</v>
      </c>
      <c r="F17" s="23">
        <f t="shared" ref="F17:H17" si="5">SUM(F5:F16)</f>
        <v>688</v>
      </c>
      <c r="G17" s="16">
        <f t="shared" si="5"/>
        <v>618</v>
      </c>
      <c r="H17" s="16">
        <f t="shared" si="5"/>
        <v>642</v>
      </c>
      <c r="I17" s="24">
        <f>H17/G17-1</f>
        <v>3.8834951456310662E-2</v>
      </c>
      <c r="J17" s="23">
        <f t="shared" ref="J17:L17" si="6">SUM(J5:J16)</f>
        <v>2383</v>
      </c>
      <c r="K17" s="16">
        <f t="shared" si="6"/>
        <v>2302</v>
      </c>
      <c r="L17" s="16">
        <f t="shared" si="6"/>
        <v>2500</v>
      </c>
      <c r="M17" s="24">
        <f>L17/K17-1</f>
        <v>8.6012163336229408E-2</v>
      </c>
      <c r="N17" s="23">
        <f t="shared" ref="N17:P17" si="7">SUM(N5:N16)</f>
        <v>44934</v>
      </c>
      <c r="O17" s="16">
        <f t="shared" si="7"/>
        <v>40114</v>
      </c>
      <c r="P17" s="16">
        <f t="shared" si="7"/>
        <v>42873</v>
      </c>
      <c r="Q17" s="24">
        <f>P17/O17-1</f>
        <v>6.8778979907264226E-2</v>
      </c>
    </row>
    <row r="18" spans="1:17" s="12" customFormat="1" ht="12" customHeight="1" x14ac:dyDescent="0.2"/>
    <row r="19" spans="1:17" s="12" customFormat="1" ht="12" customHeight="1" x14ac:dyDescent="0.2"/>
    <row r="20" spans="1:17" s="12" customFormat="1" ht="12" customHeight="1" x14ac:dyDescent="0.2"/>
    <row r="21" spans="1:17" s="12" customFormat="1" ht="12" customHeight="1" x14ac:dyDescent="0.2"/>
    <row r="22" spans="1:17" s="12" customFormat="1" ht="12" customHeight="1" x14ac:dyDescent="0.2"/>
    <row r="23" spans="1:17" s="12" customFormat="1" ht="12" customHeight="1" x14ac:dyDescent="0.2"/>
    <row r="24" spans="1:17" s="12" customFormat="1" ht="12" customHeight="1" x14ac:dyDescent="0.2"/>
    <row r="25" spans="1:17" s="12" customFormat="1" ht="12" customHeight="1" x14ac:dyDescent="0.2"/>
    <row r="26" spans="1:17" s="12" customFormat="1" ht="12" customHeight="1" x14ac:dyDescent="0.2"/>
    <row r="27" spans="1:17" ht="12" customHeight="1" x14ac:dyDescent="0.25"/>
    <row r="28" spans="1:17" ht="12" customHeight="1" x14ac:dyDescent="0.25"/>
    <row r="29" spans="1:17" ht="12" customHeight="1" x14ac:dyDescent="0.25"/>
    <row r="30" spans="1:17" ht="12" customHeight="1" x14ac:dyDescent="0.25"/>
  </sheetData>
  <mergeCells count="5">
    <mergeCell ref="A3:A4"/>
    <mergeCell ref="B3:E3"/>
    <mergeCell ref="F3:I3"/>
    <mergeCell ref="J3:M3"/>
    <mergeCell ref="N3:Q3"/>
  </mergeCells>
  <pageMargins left="0.78740157480314965" right="0.78740157480314965" top="0.78740157480314965" bottom="0.78740157480314965" header="0" footer="0"/>
  <pageSetup paperSize="9" scale="52" fitToHeight="2" orientation="portrait" horizontalDpi="300" verticalDpi="300" r:id="rId1"/>
  <headerFooter scaleWithDoc="0" alignWithMargins="0"/>
  <ignoredErrors>
    <ignoredError sqref="B17:H17 J17:L17 N17:Q17" formulaRange="1"/>
    <ignoredError sqref="I17 M17" formula="1" formulaRange="1"/>
  </ignoredError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6C5A0-9127-4C33-BE1D-AC7FA78F9635}">
  <dimension ref="A1:Q33"/>
  <sheetViews>
    <sheetView showGridLines="0" zoomScale="120" zoomScaleNormal="120" workbookViewId="0">
      <selection activeCell="H1" sqref="H1"/>
    </sheetView>
  </sheetViews>
  <sheetFormatPr defaultColWidth="9.109375" defaultRowHeight="14.4" x14ac:dyDescent="0.3"/>
  <cols>
    <col min="1" max="1" width="15.6640625" style="38" customWidth="1"/>
    <col min="2" max="17" width="7.6640625" style="38" customWidth="1"/>
    <col min="18" max="24" width="5.6640625" style="38" customWidth="1"/>
    <col min="25" max="16384" width="9.109375" style="38"/>
  </cols>
  <sheetData>
    <row r="1" spans="1:17" ht="19.95" customHeight="1" x14ac:dyDescent="0.3">
      <c r="A1" s="1" t="s">
        <v>360</v>
      </c>
      <c r="B1" s="37"/>
      <c r="C1" s="37"/>
      <c r="D1" s="37"/>
      <c r="E1" s="37"/>
      <c r="F1" s="37"/>
    </row>
    <row r="2" spans="1:17" s="41" customFormat="1" ht="25.2" customHeight="1" thickBot="1" x14ac:dyDescent="0.25"/>
    <row r="3" spans="1:17" s="41" customFormat="1" ht="13.95" customHeight="1" x14ac:dyDescent="0.2">
      <c r="A3" s="209" t="s">
        <v>359</v>
      </c>
      <c r="B3" s="211" t="s">
        <v>50</v>
      </c>
      <c r="C3" s="212"/>
      <c r="D3" s="212"/>
      <c r="E3" s="213"/>
      <c r="F3" s="212" t="s">
        <v>51</v>
      </c>
      <c r="G3" s="212"/>
      <c r="H3" s="212"/>
      <c r="I3" s="212"/>
      <c r="J3" s="211" t="s">
        <v>52</v>
      </c>
      <c r="K3" s="212"/>
      <c r="L3" s="212"/>
      <c r="M3" s="213"/>
      <c r="N3" s="212" t="s">
        <v>112</v>
      </c>
      <c r="O3" s="212"/>
      <c r="P3" s="212"/>
      <c r="Q3" s="213"/>
    </row>
    <row r="4" spans="1:17" s="41" customFormat="1" ht="24.9" customHeight="1" x14ac:dyDescent="0.2">
      <c r="A4" s="210"/>
      <c r="B4" s="142">
        <v>2019</v>
      </c>
      <c r="C4" s="143">
        <v>2022</v>
      </c>
      <c r="D4" s="143">
        <v>2023</v>
      </c>
      <c r="E4" s="144" t="s">
        <v>338</v>
      </c>
      <c r="F4" s="143">
        <v>2019</v>
      </c>
      <c r="G4" s="143">
        <v>2022</v>
      </c>
      <c r="H4" s="143">
        <v>2023</v>
      </c>
      <c r="I4" s="143" t="s">
        <v>338</v>
      </c>
      <c r="J4" s="142">
        <v>2019</v>
      </c>
      <c r="K4" s="143">
        <v>2022</v>
      </c>
      <c r="L4" s="143">
        <v>2023</v>
      </c>
      <c r="M4" s="144" t="s">
        <v>338</v>
      </c>
      <c r="N4" s="143">
        <v>2019</v>
      </c>
      <c r="O4" s="143">
        <v>2022</v>
      </c>
      <c r="P4" s="143">
        <v>2023</v>
      </c>
      <c r="Q4" s="67" t="s">
        <v>338</v>
      </c>
    </row>
    <row r="5" spans="1:17" s="41" customFormat="1" ht="12" customHeight="1" x14ac:dyDescent="0.2">
      <c r="A5" s="26" t="s">
        <v>4</v>
      </c>
      <c r="B5" s="27">
        <v>5</v>
      </c>
      <c r="C5" s="27">
        <v>7</v>
      </c>
      <c r="D5" s="27">
        <v>6</v>
      </c>
      <c r="E5" s="22">
        <f>D5/C5-1</f>
        <v>-0.1428571428571429</v>
      </c>
      <c r="F5" s="27">
        <v>27</v>
      </c>
      <c r="G5" s="27">
        <v>24</v>
      </c>
      <c r="H5" s="27">
        <v>24</v>
      </c>
      <c r="I5" s="15">
        <f>H5/G5-1</f>
        <v>0</v>
      </c>
      <c r="J5" s="27">
        <v>283</v>
      </c>
      <c r="K5" s="27">
        <v>238</v>
      </c>
      <c r="L5" s="27">
        <v>267</v>
      </c>
      <c r="M5" s="22">
        <f>L5/K5-1</f>
        <v>0.12184873949579833</v>
      </c>
      <c r="N5" s="13">
        <f t="shared" ref="N5:N24" si="0">B5+F5+J5</f>
        <v>315</v>
      </c>
      <c r="O5" s="13">
        <f t="shared" ref="O5:O24" si="1">C5+G5+K5</f>
        <v>269</v>
      </c>
      <c r="P5" s="13">
        <f t="shared" ref="P5:P24" si="2">D5+H5+L5</f>
        <v>297</v>
      </c>
      <c r="Q5" s="82">
        <f>P5/O5-1</f>
        <v>0.10408921933085491</v>
      </c>
    </row>
    <row r="6" spans="1:17" s="41" customFormat="1" ht="12" customHeight="1" x14ac:dyDescent="0.2">
      <c r="A6" s="26" t="s">
        <v>5</v>
      </c>
      <c r="B6" s="27">
        <v>2</v>
      </c>
      <c r="C6" s="27">
        <v>9</v>
      </c>
      <c r="D6" s="27">
        <v>3</v>
      </c>
      <c r="E6" s="22">
        <f t="shared" ref="E6:E13" si="3">D6/C6-1</f>
        <v>-0.66666666666666674</v>
      </c>
      <c r="F6" s="27">
        <v>9</v>
      </c>
      <c r="G6" s="27">
        <v>10</v>
      </c>
      <c r="H6" s="27">
        <v>5</v>
      </c>
      <c r="I6" s="15">
        <f t="shared" ref="I6:I24" si="4">H6/G6-1</f>
        <v>-0.5</v>
      </c>
      <c r="J6" s="27">
        <v>35</v>
      </c>
      <c r="K6" s="27">
        <v>30</v>
      </c>
      <c r="L6" s="27">
        <v>37</v>
      </c>
      <c r="M6" s="22">
        <f t="shared" ref="M6:M24" si="5">L6/K6-1</f>
        <v>0.23333333333333339</v>
      </c>
      <c r="N6" s="13">
        <f t="shared" si="0"/>
        <v>46</v>
      </c>
      <c r="O6" s="13">
        <f t="shared" si="1"/>
        <v>49</v>
      </c>
      <c r="P6" s="13">
        <f t="shared" si="2"/>
        <v>45</v>
      </c>
      <c r="Q6" s="15">
        <f t="shared" ref="Q6:Q24" si="6">P6/O6-1</f>
        <v>-8.1632653061224469E-2</v>
      </c>
    </row>
    <row r="7" spans="1:17" s="41" customFormat="1" ht="12" customHeight="1" x14ac:dyDescent="0.2">
      <c r="A7" s="26" t="s">
        <v>6</v>
      </c>
      <c r="B7" s="27">
        <v>11</v>
      </c>
      <c r="C7" s="27">
        <v>9</v>
      </c>
      <c r="D7" s="27">
        <v>14</v>
      </c>
      <c r="E7" s="22">
        <f t="shared" si="3"/>
        <v>0.55555555555555558</v>
      </c>
      <c r="F7" s="27">
        <v>35</v>
      </c>
      <c r="G7" s="27">
        <v>21</v>
      </c>
      <c r="H7" s="27">
        <v>27</v>
      </c>
      <c r="I7" s="15">
        <f t="shared" si="4"/>
        <v>0.28571428571428581</v>
      </c>
      <c r="J7" s="27">
        <v>417</v>
      </c>
      <c r="K7" s="27">
        <v>392</v>
      </c>
      <c r="L7" s="27">
        <v>372</v>
      </c>
      <c r="M7" s="22">
        <f t="shared" si="5"/>
        <v>-5.1020408163265252E-2</v>
      </c>
      <c r="N7" s="13">
        <f t="shared" si="0"/>
        <v>463</v>
      </c>
      <c r="O7" s="13">
        <f t="shared" si="1"/>
        <v>422</v>
      </c>
      <c r="P7" s="13">
        <f t="shared" si="2"/>
        <v>413</v>
      </c>
      <c r="Q7" s="15">
        <f t="shared" si="6"/>
        <v>-2.1327014218009532E-2</v>
      </c>
    </row>
    <row r="8" spans="1:17" s="41" customFormat="1" ht="12" customHeight="1" x14ac:dyDescent="0.2">
      <c r="A8" s="26" t="s">
        <v>7</v>
      </c>
      <c r="B8" s="27">
        <v>1</v>
      </c>
      <c r="C8" s="27">
        <v>0</v>
      </c>
      <c r="D8" s="27">
        <v>3</v>
      </c>
      <c r="E8" s="22" t="s">
        <v>62</v>
      </c>
      <c r="F8" s="27">
        <v>11</v>
      </c>
      <c r="G8" s="27">
        <v>9</v>
      </c>
      <c r="H8" s="27">
        <v>9</v>
      </c>
      <c r="I8" s="15">
        <f t="shared" si="4"/>
        <v>0</v>
      </c>
      <c r="J8" s="27">
        <v>51</v>
      </c>
      <c r="K8" s="27">
        <v>36</v>
      </c>
      <c r="L8" s="27">
        <v>32</v>
      </c>
      <c r="M8" s="22">
        <f t="shared" si="5"/>
        <v>-0.11111111111111116</v>
      </c>
      <c r="N8" s="13">
        <f t="shared" si="0"/>
        <v>63</v>
      </c>
      <c r="O8" s="13">
        <f t="shared" si="1"/>
        <v>45</v>
      </c>
      <c r="P8" s="13">
        <f t="shared" si="2"/>
        <v>44</v>
      </c>
      <c r="Q8" s="15">
        <f t="shared" si="6"/>
        <v>-2.2222222222222254E-2</v>
      </c>
    </row>
    <row r="9" spans="1:17" s="41" customFormat="1" ht="12" customHeight="1" x14ac:dyDescent="0.2">
      <c r="A9" s="26" t="s">
        <v>75</v>
      </c>
      <c r="B9" s="27">
        <v>1</v>
      </c>
      <c r="C9" s="27">
        <v>3</v>
      </c>
      <c r="D9" s="27">
        <v>2</v>
      </c>
      <c r="E9" s="22">
        <f t="shared" si="3"/>
        <v>-0.33333333333333337</v>
      </c>
      <c r="F9" s="27">
        <v>10</v>
      </c>
      <c r="G9" s="27">
        <v>2</v>
      </c>
      <c r="H9" s="27">
        <v>11</v>
      </c>
      <c r="I9" s="15">
        <f t="shared" si="4"/>
        <v>4.5</v>
      </c>
      <c r="J9" s="27">
        <v>59</v>
      </c>
      <c r="K9" s="27">
        <v>52</v>
      </c>
      <c r="L9" s="27">
        <v>41</v>
      </c>
      <c r="M9" s="22">
        <f t="shared" si="5"/>
        <v>-0.21153846153846156</v>
      </c>
      <c r="N9" s="13">
        <f t="shared" si="0"/>
        <v>70</v>
      </c>
      <c r="O9" s="13">
        <f t="shared" si="1"/>
        <v>57</v>
      </c>
      <c r="P9" s="13">
        <f t="shared" si="2"/>
        <v>54</v>
      </c>
      <c r="Q9" s="15">
        <f t="shared" si="6"/>
        <v>-5.2631578947368474E-2</v>
      </c>
    </row>
    <row r="10" spans="1:17" s="41" customFormat="1" ht="12" customHeight="1" x14ac:dyDescent="0.2">
      <c r="A10" s="26" t="s">
        <v>8</v>
      </c>
      <c r="B10" s="27">
        <v>7</v>
      </c>
      <c r="C10" s="27">
        <v>2</v>
      </c>
      <c r="D10" s="27">
        <v>5</v>
      </c>
      <c r="E10" s="22">
        <f t="shared" si="3"/>
        <v>1.5</v>
      </c>
      <c r="F10" s="27">
        <v>16</v>
      </c>
      <c r="G10" s="27">
        <v>11</v>
      </c>
      <c r="H10" s="27">
        <v>7</v>
      </c>
      <c r="I10" s="15">
        <f t="shared" si="4"/>
        <v>-0.36363636363636365</v>
      </c>
      <c r="J10" s="27">
        <v>164</v>
      </c>
      <c r="K10" s="27">
        <v>148</v>
      </c>
      <c r="L10" s="27">
        <v>145</v>
      </c>
      <c r="M10" s="22">
        <f t="shared" si="5"/>
        <v>-2.0270270270270285E-2</v>
      </c>
      <c r="N10" s="13">
        <f t="shared" si="0"/>
        <v>187</v>
      </c>
      <c r="O10" s="13">
        <f t="shared" si="1"/>
        <v>161</v>
      </c>
      <c r="P10" s="13">
        <f t="shared" si="2"/>
        <v>157</v>
      </c>
      <c r="Q10" s="15">
        <f t="shared" si="6"/>
        <v>-2.4844720496894457E-2</v>
      </c>
    </row>
    <row r="11" spans="1:17" s="41" customFormat="1" ht="12" customHeight="1" x14ac:dyDescent="0.2">
      <c r="A11" s="26" t="s">
        <v>9</v>
      </c>
      <c r="B11" s="27">
        <v>3</v>
      </c>
      <c r="C11" s="27">
        <v>2</v>
      </c>
      <c r="D11" s="27">
        <v>1</v>
      </c>
      <c r="E11" s="22">
        <f t="shared" si="3"/>
        <v>-0.5</v>
      </c>
      <c r="F11" s="27">
        <v>8</v>
      </c>
      <c r="G11" s="27">
        <v>3</v>
      </c>
      <c r="H11" s="27">
        <v>4</v>
      </c>
      <c r="I11" s="15">
        <f t="shared" si="4"/>
        <v>0.33333333333333326</v>
      </c>
      <c r="J11" s="27">
        <v>38</v>
      </c>
      <c r="K11" s="27">
        <v>45</v>
      </c>
      <c r="L11" s="27">
        <v>24</v>
      </c>
      <c r="M11" s="22">
        <f t="shared" si="5"/>
        <v>-0.46666666666666667</v>
      </c>
      <c r="N11" s="13">
        <f t="shared" si="0"/>
        <v>49</v>
      </c>
      <c r="O11" s="13">
        <f t="shared" si="1"/>
        <v>50</v>
      </c>
      <c r="P11" s="13">
        <f t="shared" si="2"/>
        <v>29</v>
      </c>
      <c r="Q11" s="15">
        <f t="shared" si="6"/>
        <v>-0.42000000000000004</v>
      </c>
    </row>
    <row r="12" spans="1:17" s="41" customFormat="1" ht="12" customHeight="1" x14ac:dyDescent="0.2">
      <c r="A12" s="26" t="s">
        <v>3</v>
      </c>
      <c r="B12" s="27">
        <v>11</v>
      </c>
      <c r="C12" s="27">
        <v>10</v>
      </c>
      <c r="D12" s="27">
        <v>4</v>
      </c>
      <c r="E12" s="22">
        <f t="shared" si="3"/>
        <v>-0.6</v>
      </c>
      <c r="F12" s="27">
        <v>27</v>
      </c>
      <c r="G12" s="27">
        <v>22</v>
      </c>
      <c r="H12" s="27">
        <v>15</v>
      </c>
      <c r="I12" s="15">
        <f t="shared" si="4"/>
        <v>-0.31818181818181823</v>
      </c>
      <c r="J12" s="27">
        <v>242</v>
      </c>
      <c r="K12" s="27">
        <v>251</v>
      </c>
      <c r="L12" s="27">
        <v>202</v>
      </c>
      <c r="M12" s="22">
        <f t="shared" si="5"/>
        <v>-0.19521912350597614</v>
      </c>
      <c r="N12" s="13">
        <f t="shared" si="0"/>
        <v>280</v>
      </c>
      <c r="O12" s="13">
        <f t="shared" si="1"/>
        <v>283</v>
      </c>
      <c r="P12" s="13">
        <f t="shared" si="2"/>
        <v>221</v>
      </c>
      <c r="Q12" s="15">
        <f t="shared" si="6"/>
        <v>-0.21908127208480566</v>
      </c>
    </row>
    <row r="13" spans="1:17" s="41" customFormat="1" ht="12" customHeight="1" x14ac:dyDescent="0.2">
      <c r="A13" s="26" t="s">
        <v>10</v>
      </c>
      <c r="B13" s="27">
        <v>1</v>
      </c>
      <c r="C13" s="27">
        <v>2</v>
      </c>
      <c r="D13" s="27">
        <v>3</v>
      </c>
      <c r="E13" s="22">
        <f t="shared" si="3"/>
        <v>0.5</v>
      </c>
      <c r="F13" s="27">
        <v>6</v>
      </c>
      <c r="G13" s="27">
        <v>9</v>
      </c>
      <c r="H13" s="27">
        <v>4</v>
      </c>
      <c r="I13" s="15">
        <f t="shared" si="4"/>
        <v>-0.55555555555555558</v>
      </c>
      <c r="J13" s="27">
        <v>43</v>
      </c>
      <c r="K13" s="27">
        <v>33</v>
      </c>
      <c r="L13" s="27">
        <v>24</v>
      </c>
      <c r="M13" s="22">
        <f t="shared" si="5"/>
        <v>-0.27272727272727271</v>
      </c>
      <c r="N13" s="13">
        <f t="shared" si="0"/>
        <v>50</v>
      </c>
      <c r="O13" s="13">
        <f t="shared" si="1"/>
        <v>44</v>
      </c>
      <c r="P13" s="13">
        <f t="shared" si="2"/>
        <v>31</v>
      </c>
      <c r="Q13" s="15">
        <f t="shared" si="6"/>
        <v>-0.29545454545454541</v>
      </c>
    </row>
    <row r="14" spans="1:17" s="41" customFormat="1" ht="12" customHeight="1" x14ac:dyDescent="0.2">
      <c r="A14" s="26" t="s">
        <v>11</v>
      </c>
      <c r="B14" s="27">
        <v>11</v>
      </c>
      <c r="C14" s="27">
        <v>6</v>
      </c>
      <c r="D14" s="27">
        <v>4</v>
      </c>
      <c r="E14" s="22">
        <f t="shared" ref="E14:E24" si="7">D14/C14-1</f>
        <v>-0.33333333333333337</v>
      </c>
      <c r="F14" s="27">
        <v>18</v>
      </c>
      <c r="G14" s="27">
        <v>12</v>
      </c>
      <c r="H14" s="27">
        <v>20</v>
      </c>
      <c r="I14" s="15">
        <f t="shared" si="4"/>
        <v>0.66666666666666674</v>
      </c>
      <c r="J14" s="27">
        <v>184</v>
      </c>
      <c r="K14" s="27">
        <v>167</v>
      </c>
      <c r="L14" s="27">
        <v>160</v>
      </c>
      <c r="M14" s="22">
        <f t="shared" si="5"/>
        <v>-4.1916167664670656E-2</v>
      </c>
      <c r="N14" s="13">
        <f t="shared" si="0"/>
        <v>213</v>
      </c>
      <c r="O14" s="13">
        <f t="shared" si="1"/>
        <v>185</v>
      </c>
      <c r="P14" s="13">
        <f t="shared" si="2"/>
        <v>184</v>
      </c>
      <c r="Q14" s="15">
        <f t="shared" si="6"/>
        <v>-5.4054054054053502E-3</v>
      </c>
    </row>
    <row r="15" spans="1:17" s="41" customFormat="1" ht="12" customHeight="1" x14ac:dyDescent="0.2">
      <c r="A15" s="26" t="s">
        <v>1</v>
      </c>
      <c r="B15" s="27">
        <v>25</v>
      </c>
      <c r="C15" s="27">
        <v>13</v>
      </c>
      <c r="D15" s="27">
        <v>13</v>
      </c>
      <c r="E15" s="22">
        <f t="shared" si="7"/>
        <v>0</v>
      </c>
      <c r="F15" s="27">
        <v>103</v>
      </c>
      <c r="G15" s="27">
        <v>61</v>
      </c>
      <c r="H15" s="27">
        <v>68</v>
      </c>
      <c r="I15" s="15">
        <f t="shared" si="4"/>
        <v>0.11475409836065564</v>
      </c>
      <c r="J15" s="13">
        <v>1615</v>
      </c>
      <c r="K15" s="13">
        <v>1248</v>
      </c>
      <c r="L15" s="13">
        <v>1327</v>
      </c>
      <c r="M15" s="22">
        <f t="shared" si="5"/>
        <v>6.3301282051282159E-2</v>
      </c>
      <c r="N15" s="13">
        <f t="shared" si="0"/>
        <v>1743</v>
      </c>
      <c r="O15" s="13">
        <f t="shared" si="1"/>
        <v>1322</v>
      </c>
      <c r="P15" s="13">
        <f t="shared" si="2"/>
        <v>1408</v>
      </c>
      <c r="Q15" s="15">
        <f t="shared" si="6"/>
        <v>6.5052950075642935E-2</v>
      </c>
    </row>
    <row r="16" spans="1:17" s="41" customFormat="1" ht="12" customHeight="1" x14ac:dyDescent="0.2">
      <c r="A16" s="26" t="s">
        <v>12</v>
      </c>
      <c r="B16" s="27">
        <v>1</v>
      </c>
      <c r="C16" s="27">
        <v>0</v>
      </c>
      <c r="D16" s="27">
        <v>2</v>
      </c>
      <c r="E16" s="22" t="s">
        <v>62</v>
      </c>
      <c r="F16" s="27">
        <v>5</v>
      </c>
      <c r="G16" s="27">
        <v>2</v>
      </c>
      <c r="H16" s="27">
        <v>4</v>
      </c>
      <c r="I16" s="15">
        <f t="shared" si="4"/>
        <v>1</v>
      </c>
      <c r="J16" s="27">
        <v>27</v>
      </c>
      <c r="K16" s="27">
        <v>21</v>
      </c>
      <c r="L16" s="27">
        <v>32</v>
      </c>
      <c r="M16" s="22">
        <f t="shared" si="5"/>
        <v>0.52380952380952372</v>
      </c>
      <c r="N16" s="13">
        <f t="shared" si="0"/>
        <v>33</v>
      </c>
      <c r="O16" s="13">
        <f t="shared" si="1"/>
        <v>23</v>
      </c>
      <c r="P16" s="13">
        <f t="shared" si="2"/>
        <v>38</v>
      </c>
      <c r="Q16" s="15">
        <f t="shared" si="6"/>
        <v>0.65217391304347827</v>
      </c>
    </row>
    <row r="17" spans="1:17" s="41" customFormat="1" ht="12" customHeight="1" x14ac:dyDescent="0.2">
      <c r="A17" s="26" t="s">
        <v>2</v>
      </c>
      <c r="B17" s="27">
        <v>26</v>
      </c>
      <c r="C17" s="27">
        <v>18</v>
      </c>
      <c r="D17" s="27">
        <v>16</v>
      </c>
      <c r="E17" s="22">
        <f t="shared" si="7"/>
        <v>-0.11111111111111116</v>
      </c>
      <c r="F17" s="27">
        <v>43</v>
      </c>
      <c r="G17" s="27">
        <v>51</v>
      </c>
      <c r="H17" s="27">
        <v>47</v>
      </c>
      <c r="I17" s="15">
        <f t="shared" si="4"/>
        <v>-7.8431372549019662E-2</v>
      </c>
      <c r="J17" s="13">
        <v>1093</v>
      </c>
      <c r="K17" s="27">
        <v>922</v>
      </c>
      <c r="L17" s="13">
        <v>1028</v>
      </c>
      <c r="M17" s="22">
        <f t="shared" si="5"/>
        <v>0.11496746203904551</v>
      </c>
      <c r="N17" s="13">
        <f t="shared" si="0"/>
        <v>1162</v>
      </c>
      <c r="O17" s="13">
        <f t="shared" si="1"/>
        <v>991</v>
      </c>
      <c r="P17" s="13">
        <f t="shared" si="2"/>
        <v>1091</v>
      </c>
      <c r="Q17" s="15">
        <f t="shared" si="6"/>
        <v>0.1009081735620585</v>
      </c>
    </row>
    <row r="18" spans="1:17" s="41" customFormat="1" ht="12" customHeight="1" x14ac:dyDescent="0.2">
      <c r="A18" s="26" t="s">
        <v>13</v>
      </c>
      <c r="B18" s="27">
        <v>5</v>
      </c>
      <c r="C18" s="27">
        <v>2</v>
      </c>
      <c r="D18" s="27">
        <v>6</v>
      </c>
      <c r="E18" s="22">
        <f t="shared" si="7"/>
        <v>2</v>
      </c>
      <c r="F18" s="27">
        <v>24</v>
      </c>
      <c r="G18" s="27">
        <v>22</v>
      </c>
      <c r="H18" s="27">
        <v>18</v>
      </c>
      <c r="I18" s="15">
        <f t="shared" si="4"/>
        <v>-0.18181818181818177</v>
      </c>
      <c r="J18" s="27">
        <v>152</v>
      </c>
      <c r="K18" s="27">
        <v>125</v>
      </c>
      <c r="L18" s="27">
        <v>102</v>
      </c>
      <c r="M18" s="22">
        <f t="shared" si="5"/>
        <v>-0.18400000000000005</v>
      </c>
      <c r="N18" s="13">
        <f t="shared" si="0"/>
        <v>181</v>
      </c>
      <c r="O18" s="13">
        <f t="shared" si="1"/>
        <v>149</v>
      </c>
      <c r="P18" s="13">
        <f t="shared" si="2"/>
        <v>126</v>
      </c>
      <c r="Q18" s="15">
        <f t="shared" si="6"/>
        <v>-0.15436241610738255</v>
      </c>
    </row>
    <row r="19" spans="1:17" s="41" customFormat="1" ht="12" customHeight="1" x14ac:dyDescent="0.2">
      <c r="A19" s="26" t="s">
        <v>14</v>
      </c>
      <c r="B19" s="27">
        <v>7</v>
      </c>
      <c r="C19" s="27">
        <v>10</v>
      </c>
      <c r="D19" s="27">
        <v>10</v>
      </c>
      <c r="E19" s="22">
        <f t="shared" si="7"/>
        <v>0</v>
      </c>
      <c r="F19" s="27">
        <v>29</v>
      </c>
      <c r="G19" s="27">
        <v>39</v>
      </c>
      <c r="H19" s="27">
        <v>32</v>
      </c>
      <c r="I19" s="15">
        <f t="shared" si="4"/>
        <v>-0.17948717948717952</v>
      </c>
      <c r="J19" s="27">
        <v>455</v>
      </c>
      <c r="K19" s="27">
        <v>379</v>
      </c>
      <c r="L19" s="27">
        <v>397</v>
      </c>
      <c r="M19" s="22">
        <f t="shared" si="5"/>
        <v>4.7493403693931402E-2</v>
      </c>
      <c r="N19" s="13">
        <f t="shared" si="0"/>
        <v>491</v>
      </c>
      <c r="O19" s="13">
        <f t="shared" si="1"/>
        <v>428</v>
      </c>
      <c r="P19" s="13">
        <f t="shared" si="2"/>
        <v>439</v>
      </c>
      <c r="Q19" s="15">
        <f t="shared" si="6"/>
        <v>2.5700934579439227E-2</v>
      </c>
    </row>
    <row r="20" spans="1:17" s="41" customFormat="1" ht="12" customHeight="1" x14ac:dyDescent="0.2">
      <c r="A20" s="26" t="s">
        <v>76</v>
      </c>
      <c r="B20" s="27">
        <v>8</v>
      </c>
      <c r="C20" s="27">
        <v>2</v>
      </c>
      <c r="D20" s="27">
        <v>4</v>
      </c>
      <c r="E20" s="22">
        <f t="shared" si="7"/>
        <v>1</v>
      </c>
      <c r="F20" s="27">
        <v>9</v>
      </c>
      <c r="G20" s="27">
        <v>5</v>
      </c>
      <c r="H20" s="27">
        <v>9</v>
      </c>
      <c r="I20" s="15">
        <f t="shared" si="4"/>
        <v>0.8</v>
      </c>
      <c r="J20" s="27">
        <v>94</v>
      </c>
      <c r="K20" s="27">
        <v>70</v>
      </c>
      <c r="L20" s="27">
        <v>84</v>
      </c>
      <c r="M20" s="22">
        <f t="shared" si="5"/>
        <v>0.19999999999999996</v>
      </c>
      <c r="N20" s="13">
        <f t="shared" si="0"/>
        <v>111</v>
      </c>
      <c r="O20" s="13">
        <f t="shared" si="1"/>
        <v>77</v>
      </c>
      <c r="P20" s="13">
        <f t="shared" si="2"/>
        <v>97</v>
      </c>
      <c r="Q20" s="15">
        <f t="shared" si="6"/>
        <v>0.25974025974025983</v>
      </c>
    </row>
    <row r="21" spans="1:17" s="41" customFormat="1" ht="12" customHeight="1" x14ac:dyDescent="0.2">
      <c r="A21" s="26" t="s">
        <v>15</v>
      </c>
      <c r="B21" s="27">
        <v>5</v>
      </c>
      <c r="C21" s="27">
        <v>2</v>
      </c>
      <c r="D21" s="27">
        <v>3</v>
      </c>
      <c r="E21" s="22">
        <f t="shared" si="7"/>
        <v>0.5</v>
      </c>
      <c r="F21" s="27">
        <v>13</v>
      </c>
      <c r="G21" s="27">
        <v>9</v>
      </c>
      <c r="H21" s="27">
        <v>5</v>
      </c>
      <c r="I21" s="15">
        <f t="shared" si="4"/>
        <v>-0.44444444444444442</v>
      </c>
      <c r="J21" s="27">
        <v>80</v>
      </c>
      <c r="K21" s="27">
        <v>55</v>
      </c>
      <c r="L21" s="27">
        <v>65</v>
      </c>
      <c r="M21" s="22">
        <f t="shared" si="5"/>
        <v>0.18181818181818188</v>
      </c>
      <c r="N21" s="13">
        <f t="shared" si="0"/>
        <v>98</v>
      </c>
      <c r="O21" s="13">
        <f t="shared" si="1"/>
        <v>66</v>
      </c>
      <c r="P21" s="13">
        <f t="shared" si="2"/>
        <v>73</v>
      </c>
      <c r="Q21" s="15">
        <f t="shared" si="6"/>
        <v>0.10606060606060597</v>
      </c>
    </row>
    <row r="22" spans="1:17" s="41" customFormat="1" ht="12" customHeight="1" x14ac:dyDescent="0.2">
      <c r="A22" s="26" t="s">
        <v>16</v>
      </c>
      <c r="B22" s="27">
        <v>4</v>
      </c>
      <c r="C22" s="27">
        <v>8</v>
      </c>
      <c r="D22" s="27">
        <v>3</v>
      </c>
      <c r="E22" s="22">
        <f t="shared" si="7"/>
        <v>-0.625</v>
      </c>
      <c r="F22" s="27">
        <v>16</v>
      </c>
      <c r="G22" s="27">
        <v>11</v>
      </c>
      <c r="H22" s="27">
        <v>12</v>
      </c>
      <c r="I22" s="15">
        <f t="shared" si="4"/>
        <v>9.0909090909090828E-2</v>
      </c>
      <c r="J22" s="27">
        <v>148</v>
      </c>
      <c r="K22" s="27">
        <v>104</v>
      </c>
      <c r="L22" s="27">
        <v>111</v>
      </c>
      <c r="M22" s="22">
        <f t="shared" si="5"/>
        <v>6.7307692307692291E-2</v>
      </c>
      <c r="N22" s="13">
        <f t="shared" si="0"/>
        <v>168</v>
      </c>
      <c r="O22" s="13">
        <f t="shared" si="1"/>
        <v>123</v>
      </c>
      <c r="P22" s="13">
        <f t="shared" si="2"/>
        <v>126</v>
      </c>
      <c r="Q22" s="15">
        <f t="shared" si="6"/>
        <v>2.4390243902439046E-2</v>
      </c>
    </row>
    <row r="23" spans="1:17" s="41" customFormat="1" ht="12" customHeight="1" x14ac:dyDescent="0.2">
      <c r="A23" s="26" t="s">
        <v>355</v>
      </c>
      <c r="B23" s="27">
        <v>5</v>
      </c>
      <c r="C23" s="27">
        <v>1</v>
      </c>
      <c r="D23" s="27">
        <v>4</v>
      </c>
      <c r="E23" s="22">
        <f t="shared" si="7"/>
        <v>3</v>
      </c>
      <c r="F23" s="27">
        <v>24</v>
      </c>
      <c r="G23" s="27">
        <v>15</v>
      </c>
      <c r="H23" s="27">
        <v>15</v>
      </c>
      <c r="I23" s="15">
        <f t="shared" si="4"/>
        <v>0</v>
      </c>
      <c r="J23" s="27">
        <v>77</v>
      </c>
      <c r="K23" s="27">
        <v>72</v>
      </c>
      <c r="L23" s="27">
        <v>58</v>
      </c>
      <c r="M23" s="22">
        <f t="shared" si="5"/>
        <v>-0.19444444444444442</v>
      </c>
      <c r="N23" s="13">
        <f t="shared" si="0"/>
        <v>106</v>
      </c>
      <c r="O23" s="13">
        <f t="shared" si="1"/>
        <v>88</v>
      </c>
      <c r="P23" s="13">
        <f t="shared" si="2"/>
        <v>77</v>
      </c>
      <c r="Q23" s="15">
        <f t="shared" si="6"/>
        <v>-0.125</v>
      </c>
    </row>
    <row r="24" spans="1:17" s="41" customFormat="1" ht="12" customHeight="1" x14ac:dyDescent="0.2">
      <c r="A24" s="26" t="s">
        <v>356</v>
      </c>
      <c r="B24" s="27">
        <v>1</v>
      </c>
      <c r="C24" s="27">
        <v>1</v>
      </c>
      <c r="D24" s="27">
        <v>3</v>
      </c>
      <c r="E24" s="22">
        <f t="shared" si="7"/>
        <v>2</v>
      </c>
      <c r="F24" s="27">
        <v>17</v>
      </c>
      <c r="G24" s="27">
        <v>12</v>
      </c>
      <c r="H24" s="27">
        <v>14</v>
      </c>
      <c r="I24" s="15">
        <f t="shared" si="4"/>
        <v>0.16666666666666674</v>
      </c>
      <c r="J24" s="27">
        <v>134</v>
      </c>
      <c r="K24" s="27">
        <v>104</v>
      </c>
      <c r="L24" s="27">
        <v>140</v>
      </c>
      <c r="M24" s="22">
        <f t="shared" si="5"/>
        <v>0.34615384615384626</v>
      </c>
      <c r="N24" s="13">
        <f t="shared" si="0"/>
        <v>152</v>
      </c>
      <c r="O24" s="13">
        <f t="shared" si="1"/>
        <v>117</v>
      </c>
      <c r="P24" s="13">
        <f t="shared" si="2"/>
        <v>157</v>
      </c>
      <c r="Q24" s="15">
        <f t="shared" si="6"/>
        <v>0.34188034188034178</v>
      </c>
    </row>
    <row r="25" spans="1:17" s="41" customFormat="1" ht="12" customHeight="1" thickBot="1" x14ac:dyDescent="0.25">
      <c r="A25" s="28" t="s">
        <v>0</v>
      </c>
      <c r="B25" s="23">
        <f>SUM(B5:B24)</f>
        <v>140</v>
      </c>
      <c r="C25" s="16">
        <f t="shared" ref="C25:D25" si="8">SUM(C5:C24)</f>
        <v>107</v>
      </c>
      <c r="D25" s="16">
        <f t="shared" si="8"/>
        <v>109</v>
      </c>
      <c r="E25" s="24">
        <f>D25/C25-1</f>
        <v>1.8691588785046731E-2</v>
      </c>
      <c r="F25" s="16">
        <f t="shared" ref="F25:H25" si="9">SUM(F5:F24)</f>
        <v>450</v>
      </c>
      <c r="G25" s="16">
        <f t="shared" si="9"/>
        <v>350</v>
      </c>
      <c r="H25" s="16">
        <f t="shared" si="9"/>
        <v>350</v>
      </c>
      <c r="I25" s="17">
        <f>H25/G25-1</f>
        <v>0</v>
      </c>
      <c r="J25" s="23">
        <f t="shared" ref="J25:L25" si="10">SUM(J5:J24)</f>
        <v>5391</v>
      </c>
      <c r="K25" s="16">
        <f t="shared" si="10"/>
        <v>4492</v>
      </c>
      <c r="L25" s="16">
        <f t="shared" si="10"/>
        <v>4648</v>
      </c>
      <c r="M25" s="24">
        <f>L25/K25-1</f>
        <v>3.4728406055209327E-2</v>
      </c>
      <c r="N25" s="16">
        <f>SUM(N5:N24)</f>
        <v>5981</v>
      </c>
      <c r="O25" s="16">
        <f t="shared" ref="O25:P25" si="11">SUM(O5:O24)</f>
        <v>4949</v>
      </c>
      <c r="P25" s="16">
        <f t="shared" si="11"/>
        <v>5107</v>
      </c>
      <c r="Q25" s="17">
        <f>P25/O25-1</f>
        <v>3.1925641543746108E-2</v>
      </c>
    </row>
    <row r="26" spans="1:17" s="41" customFormat="1" ht="12" customHeight="1" x14ac:dyDescent="0.2"/>
    <row r="27" spans="1:17" s="41" customFormat="1" ht="12" customHeight="1" x14ac:dyDescent="0.2"/>
    <row r="28" spans="1:17" s="41" customFormat="1" ht="12" customHeight="1" x14ac:dyDescent="0.2"/>
    <row r="29" spans="1:17" s="41" customFormat="1" ht="12" customHeight="1" x14ac:dyDescent="0.2"/>
    <row r="30" spans="1:17" ht="12" customHeight="1" x14ac:dyDescent="0.3"/>
    <row r="31" spans="1:17" ht="12" customHeight="1" x14ac:dyDescent="0.3"/>
    <row r="32" spans="1:17" ht="12" customHeight="1" x14ac:dyDescent="0.3"/>
    <row r="33" s="38" customFormat="1" ht="12" customHeight="1" x14ac:dyDescent="0.3"/>
  </sheetData>
  <mergeCells count="5"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orientation="portrait" r:id="rId1"/>
  <ignoredErrors>
    <ignoredError sqref="B25:H25 O25:Q25" formulaRange="1"/>
    <ignoredError sqref="I25:N25" formula="1" formulaRange="1"/>
  </ignoredErrors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5DCC8-C1F8-415C-8674-34F9592E2E51}">
  <dimension ref="A1:Q33"/>
  <sheetViews>
    <sheetView showGridLines="0" zoomScale="120" zoomScaleNormal="120" workbookViewId="0">
      <selection activeCell="C1" sqref="C1"/>
    </sheetView>
  </sheetViews>
  <sheetFormatPr defaultColWidth="9.109375" defaultRowHeight="14.4" x14ac:dyDescent="0.3"/>
  <cols>
    <col min="1" max="1" width="56.109375" style="38" customWidth="1"/>
    <col min="2" max="17" width="7.6640625" style="38" customWidth="1"/>
    <col min="18" max="24" width="5.6640625" style="38" customWidth="1"/>
    <col min="25" max="16384" width="9.109375" style="38"/>
  </cols>
  <sheetData>
    <row r="1" spans="1:17" ht="19.95" customHeight="1" x14ac:dyDescent="0.3">
      <c r="A1" s="1" t="s">
        <v>334</v>
      </c>
      <c r="B1" s="37"/>
      <c r="C1" s="37"/>
      <c r="D1" s="37"/>
      <c r="E1" s="37"/>
      <c r="F1" s="37"/>
    </row>
    <row r="2" spans="1:17" s="41" customFormat="1" ht="25.2" customHeight="1" thickBot="1" x14ac:dyDescent="0.25"/>
    <row r="3" spans="1:17" s="41" customFormat="1" ht="13.95" customHeight="1" x14ac:dyDescent="0.2">
      <c r="A3" s="209" t="s">
        <v>295</v>
      </c>
      <c r="B3" s="211" t="s">
        <v>50</v>
      </c>
      <c r="C3" s="212"/>
      <c r="D3" s="212"/>
      <c r="E3" s="213"/>
      <c r="F3" s="212" t="s">
        <v>51</v>
      </c>
      <c r="G3" s="212"/>
      <c r="H3" s="212"/>
      <c r="I3" s="212"/>
      <c r="J3" s="211" t="s">
        <v>52</v>
      </c>
      <c r="K3" s="212"/>
      <c r="L3" s="212"/>
      <c r="M3" s="213"/>
      <c r="N3" s="212" t="s">
        <v>112</v>
      </c>
      <c r="O3" s="212"/>
      <c r="P3" s="212"/>
      <c r="Q3" s="213"/>
    </row>
    <row r="4" spans="1:17" s="41" customFormat="1" ht="24.9" customHeight="1" x14ac:dyDescent="0.2">
      <c r="A4" s="210"/>
      <c r="B4" s="142">
        <v>2019</v>
      </c>
      <c r="C4" s="143">
        <v>2022</v>
      </c>
      <c r="D4" s="143">
        <v>2023</v>
      </c>
      <c r="E4" s="144" t="s">
        <v>338</v>
      </c>
      <c r="F4" s="143">
        <v>2019</v>
      </c>
      <c r="G4" s="143">
        <v>2022</v>
      </c>
      <c r="H4" s="143">
        <v>2023</v>
      </c>
      <c r="I4" s="143" t="s">
        <v>338</v>
      </c>
      <c r="J4" s="142">
        <v>2019</v>
      </c>
      <c r="K4" s="143">
        <v>2022</v>
      </c>
      <c r="L4" s="143">
        <v>2023</v>
      </c>
      <c r="M4" s="144" t="s">
        <v>338</v>
      </c>
      <c r="N4" s="143">
        <v>2019</v>
      </c>
      <c r="O4" s="143">
        <v>2022</v>
      </c>
      <c r="P4" s="66">
        <v>2023</v>
      </c>
      <c r="Q4" s="67" t="s">
        <v>338</v>
      </c>
    </row>
    <row r="5" spans="1:17" s="41" customFormat="1" ht="18" customHeight="1" x14ac:dyDescent="0.2">
      <c r="A5" s="26" t="s">
        <v>147</v>
      </c>
      <c r="B5" s="27">
        <v>48</v>
      </c>
      <c r="C5" s="27">
        <v>33</v>
      </c>
      <c r="D5" s="27">
        <v>35</v>
      </c>
      <c r="E5" s="22">
        <f>D5/C5-1</f>
        <v>6.0606060606060552E-2</v>
      </c>
      <c r="F5" s="27">
        <v>78</v>
      </c>
      <c r="G5" s="27">
        <v>61</v>
      </c>
      <c r="H5" s="27">
        <v>46</v>
      </c>
      <c r="I5" s="15">
        <f>H5/G5-1</f>
        <v>-0.24590163934426235</v>
      </c>
      <c r="J5" s="27">
        <v>585</v>
      </c>
      <c r="K5" s="27">
        <v>505</v>
      </c>
      <c r="L5" s="27">
        <v>531</v>
      </c>
      <c r="M5" s="22">
        <f>L5/K5-1</f>
        <v>5.1485148514851531E-2</v>
      </c>
      <c r="N5" s="13">
        <f t="shared" ref="N5:N17" si="0">B5+F5+J5</f>
        <v>711</v>
      </c>
      <c r="O5" s="13">
        <f t="shared" ref="O5:O17" si="1">C5+G5+K5</f>
        <v>599</v>
      </c>
      <c r="P5" s="69">
        <f t="shared" ref="P5:P17" si="2">D5+H5+L5</f>
        <v>612</v>
      </c>
      <c r="Q5" s="82">
        <f>P5/O5-1</f>
        <v>2.1702838063438978E-2</v>
      </c>
    </row>
    <row r="6" spans="1:17" s="41" customFormat="1" ht="18" customHeight="1" x14ac:dyDescent="0.2">
      <c r="A6" s="26" t="s">
        <v>148</v>
      </c>
      <c r="B6" s="27">
        <v>21</v>
      </c>
      <c r="C6" s="27">
        <v>23</v>
      </c>
      <c r="D6" s="27">
        <v>20</v>
      </c>
      <c r="E6" s="22">
        <f t="shared" ref="E6:E16" si="3">D6/C6-1</f>
        <v>-0.13043478260869568</v>
      </c>
      <c r="F6" s="27">
        <v>145</v>
      </c>
      <c r="G6" s="27">
        <v>122</v>
      </c>
      <c r="H6" s="27">
        <v>126</v>
      </c>
      <c r="I6" s="15">
        <f t="shared" ref="I6:I16" si="4">H6/G6-1</f>
        <v>3.2786885245901676E-2</v>
      </c>
      <c r="J6" s="13">
        <v>2481</v>
      </c>
      <c r="K6" s="13">
        <v>2038</v>
      </c>
      <c r="L6" s="13">
        <v>2159</v>
      </c>
      <c r="M6" s="22">
        <f t="shared" ref="M6:M17" si="5">L6/K6-1</f>
        <v>5.9371933267909682E-2</v>
      </c>
      <c r="N6" s="13">
        <f t="shared" si="0"/>
        <v>2647</v>
      </c>
      <c r="O6" s="13">
        <f t="shared" si="1"/>
        <v>2183</v>
      </c>
      <c r="P6" s="13">
        <f t="shared" si="2"/>
        <v>2305</v>
      </c>
      <c r="Q6" s="15">
        <f t="shared" ref="Q6:Q17" si="6">P6/O6-1</f>
        <v>5.5886394869445688E-2</v>
      </c>
    </row>
    <row r="7" spans="1:17" s="41" customFormat="1" ht="18" customHeight="1" x14ac:dyDescent="0.2">
      <c r="A7" s="26" t="s">
        <v>149</v>
      </c>
      <c r="B7" s="27">
        <v>22</v>
      </c>
      <c r="C7" s="27">
        <v>9</v>
      </c>
      <c r="D7" s="27">
        <v>14</v>
      </c>
      <c r="E7" s="22">
        <f t="shared" si="3"/>
        <v>0.55555555555555558</v>
      </c>
      <c r="F7" s="27">
        <v>40</v>
      </c>
      <c r="G7" s="27">
        <v>40</v>
      </c>
      <c r="H7" s="27">
        <v>35</v>
      </c>
      <c r="I7" s="15">
        <f t="shared" si="4"/>
        <v>-0.125</v>
      </c>
      <c r="J7" s="27">
        <v>487</v>
      </c>
      <c r="K7" s="27">
        <v>471</v>
      </c>
      <c r="L7" s="27">
        <v>443</v>
      </c>
      <c r="M7" s="22">
        <f t="shared" si="5"/>
        <v>-5.9447983014861983E-2</v>
      </c>
      <c r="N7" s="13">
        <f t="shared" si="0"/>
        <v>549</v>
      </c>
      <c r="O7" s="13">
        <f t="shared" si="1"/>
        <v>520</v>
      </c>
      <c r="P7" s="13">
        <f t="shared" si="2"/>
        <v>492</v>
      </c>
      <c r="Q7" s="15">
        <f t="shared" si="6"/>
        <v>-5.3846153846153877E-2</v>
      </c>
    </row>
    <row r="8" spans="1:17" s="41" customFormat="1" ht="18" customHeight="1" x14ac:dyDescent="0.2">
      <c r="A8" s="26" t="s">
        <v>150</v>
      </c>
      <c r="B8" s="27">
        <v>19</v>
      </c>
      <c r="C8" s="27">
        <v>16</v>
      </c>
      <c r="D8" s="27">
        <v>15</v>
      </c>
      <c r="E8" s="22">
        <f t="shared" si="3"/>
        <v>-6.25E-2</v>
      </c>
      <c r="F8" s="27">
        <v>55</v>
      </c>
      <c r="G8" s="27">
        <v>29</v>
      </c>
      <c r="H8" s="27">
        <v>32</v>
      </c>
      <c r="I8" s="15">
        <f t="shared" si="4"/>
        <v>0.10344827586206895</v>
      </c>
      <c r="J8" s="27">
        <v>401</v>
      </c>
      <c r="K8" s="27">
        <v>288</v>
      </c>
      <c r="L8" s="27">
        <v>300</v>
      </c>
      <c r="M8" s="22">
        <f t="shared" si="5"/>
        <v>4.1666666666666741E-2</v>
      </c>
      <c r="N8" s="13">
        <f t="shared" si="0"/>
        <v>475</v>
      </c>
      <c r="O8" s="13">
        <f t="shared" si="1"/>
        <v>333</v>
      </c>
      <c r="P8" s="13">
        <f t="shared" si="2"/>
        <v>347</v>
      </c>
      <c r="Q8" s="15">
        <f t="shared" si="6"/>
        <v>4.2042042042041983E-2</v>
      </c>
    </row>
    <row r="9" spans="1:17" s="41" customFormat="1" ht="18" customHeight="1" x14ac:dyDescent="0.2">
      <c r="A9" s="26" t="s">
        <v>151</v>
      </c>
      <c r="B9" s="27">
        <v>8</v>
      </c>
      <c r="C9" s="27">
        <v>11</v>
      </c>
      <c r="D9" s="27">
        <v>9</v>
      </c>
      <c r="E9" s="22">
        <f t="shared" si="3"/>
        <v>-0.18181818181818177</v>
      </c>
      <c r="F9" s="27">
        <v>44</v>
      </c>
      <c r="G9" s="27">
        <v>39</v>
      </c>
      <c r="H9" s="27">
        <v>40</v>
      </c>
      <c r="I9" s="15">
        <f t="shared" si="4"/>
        <v>2.564102564102555E-2</v>
      </c>
      <c r="J9" s="27">
        <v>541</v>
      </c>
      <c r="K9" s="27">
        <v>449</v>
      </c>
      <c r="L9" s="27">
        <v>444</v>
      </c>
      <c r="M9" s="22">
        <f t="shared" si="5"/>
        <v>-1.1135857461024523E-2</v>
      </c>
      <c r="N9" s="13">
        <f t="shared" si="0"/>
        <v>593</v>
      </c>
      <c r="O9" s="13">
        <f t="shared" si="1"/>
        <v>499</v>
      </c>
      <c r="P9" s="13">
        <f t="shared" si="2"/>
        <v>493</v>
      </c>
      <c r="Q9" s="15">
        <f t="shared" si="6"/>
        <v>-1.2024048096192397E-2</v>
      </c>
    </row>
    <row r="10" spans="1:17" s="41" customFormat="1" ht="18" customHeight="1" x14ac:dyDescent="0.2">
      <c r="A10" s="26" t="s">
        <v>152</v>
      </c>
      <c r="B10" s="27">
        <v>3</v>
      </c>
      <c r="C10" s="27">
        <v>1</v>
      </c>
      <c r="D10" s="27">
        <v>5</v>
      </c>
      <c r="E10" s="22">
        <f t="shared" si="3"/>
        <v>4</v>
      </c>
      <c r="F10" s="27">
        <v>17</v>
      </c>
      <c r="G10" s="27">
        <v>20</v>
      </c>
      <c r="H10" s="27">
        <v>15</v>
      </c>
      <c r="I10" s="15">
        <f t="shared" si="4"/>
        <v>-0.25</v>
      </c>
      <c r="J10" s="27">
        <v>153</v>
      </c>
      <c r="K10" s="27">
        <v>157</v>
      </c>
      <c r="L10" s="27">
        <v>149</v>
      </c>
      <c r="M10" s="22">
        <f t="shared" si="5"/>
        <v>-5.0955414012738842E-2</v>
      </c>
      <c r="N10" s="13">
        <f t="shared" si="0"/>
        <v>173</v>
      </c>
      <c r="O10" s="13">
        <f t="shared" si="1"/>
        <v>178</v>
      </c>
      <c r="P10" s="13">
        <f t="shared" si="2"/>
        <v>169</v>
      </c>
      <c r="Q10" s="15">
        <f t="shared" si="6"/>
        <v>-5.0561797752809001E-2</v>
      </c>
    </row>
    <row r="11" spans="1:17" s="41" customFormat="1" ht="18" customHeight="1" x14ac:dyDescent="0.2">
      <c r="A11" s="26" t="s">
        <v>158</v>
      </c>
      <c r="B11" s="27">
        <v>7</v>
      </c>
      <c r="C11" s="27">
        <v>2</v>
      </c>
      <c r="D11" s="27">
        <v>4</v>
      </c>
      <c r="E11" s="22">
        <f t="shared" si="3"/>
        <v>1</v>
      </c>
      <c r="F11" s="27">
        <v>30</v>
      </c>
      <c r="G11" s="27">
        <v>21</v>
      </c>
      <c r="H11" s="27">
        <v>19</v>
      </c>
      <c r="I11" s="15">
        <f t="shared" si="4"/>
        <v>-9.5238095238095233E-2</v>
      </c>
      <c r="J11" s="27">
        <v>297</v>
      </c>
      <c r="K11" s="27">
        <v>217</v>
      </c>
      <c r="L11" s="27">
        <v>215</v>
      </c>
      <c r="M11" s="22">
        <f t="shared" si="5"/>
        <v>-9.2165898617511122E-3</v>
      </c>
      <c r="N11" s="13">
        <f t="shared" si="0"/>
        <v>334</v>
      </c>
      <c r="O11" s="13">
        <f t="shared" si="1"/>
        <v>240</v>
      </c>
      <c r="P11" s="13">
        <f t="shared" si="2"/>
        <v>238</v>
      </c>
      <c r="Q11" s="15">
        <f t="shared" si="6"/>
        <v>-8.3333333333333037E-3</v>
      </c>
    </row>
    <row r="12" spans="1:17" s="41" customFormat="1" ht="18" customHeight="1" x14ac:dyDescent="0.2">
      <c r="A12" s="26" t="s">
        <v>154</v>
      </c>
      <c r="B12" s="27">
        <v>1</v>
      </c>
      <c r="C12" s="27">
        <v>2</v>
      </c>
      <c r="D12" s="27">
        <v>3</v>
      </c>
      <c r="E12" s="22">
        <f t="shared" si="3"/>
        <v>0.5</v>
      </c>
      <c r="F12" s="27">
        <v>8</v>
      </c>
      <c r="G12" s="27">
        <v>4</v>
      </c>
      <c r="H12" s="27">
        <v>6</v>
      </c>
      <c r="I12" s="15">
        <f t="shared" si="4"/>
        <v>0.5</v>
      </c>
      <c r="J12" s="27">
        <v>68</v>
      </c>
      <c r="K12" s="27">
        <v>50</v>
      </c>
      <c r="L12" s="27">
        <v>47</v>
      </c>
      <c r="M12" s="22">
        <f t="shared" si="5"/>
        <v>-6.0000000000000053E-2</v>
      </c>
      <c r="N12" s="13">
        <f t="shared" si="0"/>
        <v>77</v>
      </c>
      <c r="O12" s="13">
        <f t="shared" si="1"/>
        <v>56</v>
      </c>
      <c r="P12" s="13">
        <f t="shared" si="2"/>
        <v>56</v>
      </c>
      <c r="Q12" s="15">
        <f t="shared" si="6"/>
        <v>0</v>
      </c>
    </row>
    <row r="13" spans="1:17" s="41" customFormat="1" ht="18" customHeight="1" x14ac:dyDescent="0.2">
      <c r="A13" s="26" t="s">
        <v>156</v>
      </c>
      <c r="B13" s="27">
        <v>6</v>
      </c>
      <c r="C13" s="27">
        <v>8</v>
      </c>
      <c r="D13" s="27">
        <v>2</v>
      </c>
      <c r="E13" s="22">
        <f t="shared" si="3"/>
        <v>-0.75</v>
      </c>
      <c r="F13" s="27">
        <v>14</v>
      </c>
      <c r="G13" s="27">
        <v>4</v>
      </c>
      <c r="H13" s="27">
        <v>10</v>
      </c>
      <c r="I13" s="15">
        <f t="shared" si="4"/>
        <v>1.5</v>
      </c>
      <c r="J13" s="27">
        <v>131</v>
      </c>
      <c r="K13" s="27">
        <v>110</v>
      </c>
      <c r="L13" s="27">
        <v>125</v>
      </c>
      <c r="M13" s="22">
        <f t="shared" si="5"/>
        <v>0.13636363636363646</v>
      </c>
      <c r="N13" s="13">
        <f t="shared" si="0"/>
        <v>151</v>
      </c>
      <c r="O13" s="13">
        <f t="shared" si="1"/>
        <v>122</v>
      </c>
      <c r="P13" s="13">
        <f t="shared" si="2"/>
        <v>137</v>
      </c>
      <c r="Q13" s="15">
        <f t="shared" si="6"/>
        <v>0.12295081967213117</v>
      </c>
    </row>
    <row r="14" spans="1:17" s="41" customFormat="1" ht="18" customHeight="1" x14ac:dyDescent="0.2">
      <c r="A14" s="26" t="s">
        <v>153</v>
      </c>
      <c r="B14" s="27">
        <v>2</v>
      </c>
      <c r="C14" s="27">
        <v>0</v>
      </c>
      <c r="D14" s="27">
        <v>2</v>
      </c>
      <c r="E14" s="22" t="s">
        <v>62</v>
      </c>
      <c r="F14" s="27">
        <v>6</v>
      </c>
      <c r="G14" s="27">
        <v>6</v>
      </c>
      <c r="H14" s="27">
        <v>5</v>
      </c>
      <c r="I14" s="15">
        <f t="shared" si="4"/>
        <v>-0.16666666666666663</v>
      </c>
      <c r="J14" s="27">
        <v>111</v>
      </c>
      <c r="K14" s="27">
        <v>87</v>
      </c>
      <c r="L14" s="27">
        <v>91</v>
      </c>
      <c r="M14" s="22">
        <f t="shared" si="5"/>
        <v>4.5977011494252817E-2</v>
      </c>
      <c r="N14" s="13">
        <f t="shared" si="0"/>
        <v>119</v>
      </c>
      <c r="O14" s="13">
        <f t="shared" si="1"/>
        <v>93</v>
      </c>
      <c r="P14" s="13">
        <f t="shared" si="2"/>
        <v>98</v>
      </c>
      <c r="Q14" s="15">
        <f t="shared" si="6"/>
        <v>5.3763440860215006E-2</v>
      </c>
    </row>
    <row r="15" spans="1:17" s="41" customFormat="1" ht="18" customHeight="1" x14ac:dyDescent="0.2">
      <c r="A15" s="26" t="s">
        <v>157</v>
      </c>
      <c r="B15" s="27">
        <v>1</v>
      </c>
      <c r="C15" s="27">
        <v>1</v>
      </c>
      <c r="D15" s="27">
        <v>0</v>
      </c>
      <c r="E15" s="22">
        <f t="shared" si="3"/>
        <v>-1</v>
      </c>
      <c r="F15" s="27">
        <v>9</v>
      </c>
      <c r="G15" s="27">
        <v>3</v>
      </c>
      <c r="H15" s="27">
        <v>7</v>
      </c>
      <c r="I15" s="15">
        <f t="shared" si="4"/>
        <v>1.3333333333333335</v>
      </c>
      <c r="J15" s="27">
        <v>59</v>
      </c>
      <c r="K15" s="27">
        <v>48</v>
      </c>
      <c r="L15" s="27">
        <v>63</v>
      </c>
      <c r="M15" s="22">
        <f t="shared" si="5"/>
        <v>0.3125</v>
      </c>
      <c r="N15" s="13">
        <f t="shared" si="0"/>
        <v>69</v>
      </c>
      <c r="O15" s="13">
        <f t="shared" si="1"/>
        <v>52</v>
      </c>
      <c r="P15" s="13">
        <f t="shared" si="2"/>
        <v>70</v>
      </c>
      <c r="Q15" s="15">
        <f t="shared" si="6"/>
        <v>0.34615384615384626</v>
      </c>
    </row>
    <row r="16" spans="1:17" s="41" customFormat="1" ht="18" customHeight="1" x14ac:dyDescent="0.2">
      <c r="A16" s="26" t="s">
        <v>155</v>
      </c>
      <c r="B16" s="27">
        <v>1</v>
      </c>
      <c r="C16" s="27">
        <v>1</v>
      </c>
      <c r="D16" s="27">
        <v>0</v>
      </c>
      <c r="E16" s="22">
        <f t="shared" si="3"/>
        <v>-1</v>
      </c>
      <c r="F16" s="27">
        <v>4</v>
      </c>
      <c r="G16" s="27">
        <v>1</v>
      </c>
      <c r="H16" s="27">
        <v>8</v>
      </c>
      <c r="I16" s="15">
        <f t="shared" si="4"/>
        <v>7</v>
      </c>
      <c r="J16" s="27">
        <v>49</v>
      </c>
      <c r="K16" s="27">
        <v>45</v>
      </c>
      <c r="L16" s="27">
        <v>51</v>
      </c>
      <c r="M16" s="22">
        <f t="shared" si="5"/>
        <v>0.1333333333333333</v>
      </c>
      <c r="N16" s="13">
        <f t="shared" si="0"/>
        <v>54</v>
      </c>
      <c r="O16" s="13">
        <f t="shared" si="1"/>
        <v>47</v>
      </c>
      <c r="P16" s="13">
        <f t="shared" si="2"/>
        <v>59</v>
      </c>
      <c r="Q16" s="15">
        <f t="shared" si="6"/>
        <v>0.25531914893617014</v>
      </c>
    </row>
    <row r="17" spans="1:17" s="41" customFormat="1" ht="18" customHeight="1" x14ac:dyDescent="0.2">
      <c r="A17" s="26" t="s">
        <v>70</v>
      </c>
      <c r="B17" s="27">
        <v>1</v>
      </c>
      <c r="C17" s="27">
        <v>0</v>
      </c>
      <c r="D17" s="27">
        <v>0</v>
      </c>
      <c r="E17" s="22" t="s">
        <v>62</v>
      </c>
      <c r="F17" s="27">
        <v>0</v>
      </c>
      <c r="G17" s="27">
        <v>0</v>
      </c>
      <c r="H17" s="27">
        <v>1</v>
      </c>
      <c r="I17" s="15" t="s">
        <v>62</v>
      </c>
      <c r="J17" s="27">
        <v>28</v>
      </c>
      <c r="K17" s="27">
        <v>27</v>
      </c>
      <c r="L17" s="27">
        <v>30</v>
      </c>
      <c r="M17" s="22">
        <f t="shared" si="5"/>
        <v>0.11111111111111116</v>
      </c>
      <c r="N17" s="13">
        <f t="shared" si="0"/>
        <v>29</v>
      </c>
      <c r="O17" s="13">
        <f t="shared" si="1"/>
        <v>27</v>
      </c>
      <c r="P17" s="13">
        <f t="shared" si="2"/>
        <v>31</v>
      </c>
      <c r="Q17" s="15">
        <f t="shared" si="6"/>
        <v>0.14814814814814814</v>
      </c>
    </row>
    <row r="18" spans="1:17" s="41" customFormat="1" ht="18" customHeight="1" thickBot="1" x14ac:dyDescent="0.25">
      <c r="A18" s="28" t="s">
        <v>0</v>
      </c>
      <c r="B18" s="23">
        <f>SUM(B5:B17)</f>
        <v>140</v>
      </c>
      <c r="C18" s="16">
        <f t="shared" ref="C18:D18" si="7">SUM(C5:C17)</f>
        <v>107</v>
      </c>
      <c r="D18" s="16">
        <f t="shared" si="7"/>
        <v>109</v>
      </c>
      <c r="E18" s="24">
        <f>D18/C18-1</f>
        <v>1.8691588785046731E-2</v>
      </c>
      <c r="F18" s="16">
        <f t="shared" ref="F18:H18" si="8">SUM(F5:F17)</f>
        <v>450</v>
      </c>
      <c r="G18" s="16">
        <f t="shared" si="8"/>
        <v>350</v>
      </c>
      <c r="H18" s="16">
        <f t="shared" si="8"/>
        <v>350</v>
      </c>
      <c r="I18" s="17">
        <f>H18/G18-1</f>
        <v>0</v>
      </c>
      <c r="J18" s="23">
        <f t="shared" ref="J18:L18" si="9">SUM(J5:J17)</f>
        <v>5391</v>
      </c>
      <c r="K18" s="16">
        <f t="shared" si="9"/>
        <v>4492</v>
      </c>
      <c r="L18" s="16">
        <f t="shared" si="9"/>
        <v>4648</v>
      </c>
      <c r="M18" s="24">
        <f>L18/K18-1</f>
        <v>3.4728406055209327E-2</v>
      </c>
      <c r="N18" s="16">
        <f t="shared" ref="N18:P18" si="10">SUM(N5:N17)</f>
        <v>5981</v>
      </c>
      <c r="O18" s="16">
        <f t="shared" si="10"/>
        <v>4949</v>
      </c>
      <c r="P18" s="16">
        <f t="shared" si="10"/>
        <v>5107</v>
      </c>
      <c r="Q18" s="17">
        <f>P18/O18-1</f>
        <v>3.1925641543746108E-2</v>
      </c>
    </row>
    <row r="19" spans="1:17" s="41" customFormat="1" ht="12" customHeight="1" x14ac:dyDescent="0.2">
      <c r="A19" s="41" t="s">
        <v>349</v>
      </c>
    </row>
    <row r="20" spans="1:17" s="41" customFormat="1" ht="12" customHeight="1" x14ac:dyDescent="0.2"/>
    <row r="21" spans="1:17" s="41" customFormat="1" ht="12" customHeight="1" x14ac:dyDescent="0.2"/>
    <row r="22" spans="1:17" s="41" customFormat="1" ht="12" customHeight="1" x14ac:dyDescent="0.2"/>
    <row r="23" spans="1:17" s="41" customFormat="1" ht="12" customHeight="1" x14ac:dyDescent="0.2"/>
    <row r="24" spans="1:17" s="41" customFormat="1" ht="12" customHeight="1" x14ac:dyDescent="0.2"/>
    <row r="25" spans="1:17" s="41" customFormat="1" ht="12" customHeight="1" x14ac:dyDescent="0.2"/>
    <row r="26" spans="1:17" s="41" customFormat="1" ht="12" customHeight="1" x14ac:dyDescent="0.2"/>
    <row r="27" spans="1:17" s="41" customFormat="1" ht="12" customHeight="1" x14ac:dyDescent="0.2"/>
    <row r="28" spans="1:17" s="41" customFormat="1" ht="12" customHeight="1" x14ac:dyDescent="0.2"/>
    <row r="29" spans="1:17" s="41" customFormat="1" ht="12" customHeight="1" x14ac:dyDescent="0.2"/>
    <row r="30" spans="1:17" ht="12" customHeight="1" x14ac:dyDescent="0.3"/>
    <row r="31" spans="1:17" ht="12" customHeight="1" x14ac:dyDescent="0.3"/>
    <row r="32" spans="1:17" ht="12" customHeight="1" x14ac:dyDescent="0.3"/>
    <row r="33" s="38" customFormat="1" ht="12" customHeight="1" x14ac:dyDescent="0.3"/>
  </sheetData>
  <mergeCells count="5"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scale="83" orientation="portrait" r:id="rId1"/>
  <ignoredErrors>
    <ignoredError sqref="B18:H18 N18:Q18" formulaRange="1"/>
    <ignoredError sqref="I18:M18" formula="1" formulaRange="1"/>
  </ignoredErrors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14662-64B0-4DF8-AB92-DCE793F8308D}">
  <dimension ref="A1:Q33"/>
  <sheetViews>
    <sheetView showGridLines="0" zoomScale="120" zoomScaleNormal="120" workbookViewId="0">
      <selection activeCell="G1" sqref="G1"/>
    </sheetView>
  </sheetViews>
  <sheetFormatPr defaultColWidth="9.109375" defaultRowHeight="14.4" x14ac:dyDescent="0.3"/>
  <cols>
    <col min="1" max="1" width="15.6640625" style="38" customWidth="1"/>
    <col min="2" max="17" width="7.6640625" style="38" customWidth="1"/>
    <col min="18" max="24" width="5.6640625" style="38" customWidth="1"/>
    <col min="25" max="16384" width="9.109375" style="38"/>
  </cols>
  <sheetData>
    <row r="1" spans="1:17" ht="19.95" customHeight="1" x14ac:dyDescent="0.3">
      <c r="A1" s="1" t="s">
        <v>335</v>
      </c>
      <c r="B1" s="30"/>
      <c r="C1" s="30"/>
      <c r="D1" s="30"/>
      <c r="E1" s="30"/>
      <c r="F1" s="30"/>
      <c r="G1" s="34"/>
    </row>
    <row r="2" spans="1:17" s="41" customFormat="1" ht="25.2" customHeight="1" thickBot="1" x14ac:dyDescent="0.25"/>
    <row r="3" spans="1:17" s="41" customFormat="1" ht="13.95" customHeight="1" x14ac:dyDescent="0.2">
      <c r="A3" s="209" t="s">
        <v>93</v>
      </c>
      <c r="B3" s="211" t="s">
        <v>50</v>
      </c>
      <c r="C3" s="212"/>
      <c r="D3" s="212"/>
      <c r="E3" s="213"/>
      <c r="F3" s="212" t="s">
        <v>51</v>
      </c>
      <c r="G3" s="212"/>
      <c r="H3" s="212"/>
      <c r="I3" s="212"/>
      <c r="J3" s="211" t="s">
        <v>52</v>
      </c>
      <c r="K3" s="212"/>
      <c r="L3" s="212"/>
      <c r="M3" s="213"/>
      <c r="N3" s="212" t="s">
        <v>112</v>
      </c>
      <c r="O3" s="212"/>
      <c r="P3" s="212"/>
      <c r="Q3" s="213"/>
    </row>
    <row r="4" spans="1:17" s="41" customFormat="1" ht="24.9" customHeight="1" x14ac:dyDescent="0.2">
      <c r="A4" s="210"/>
      <c r="B4" s="142">
        <v>2019</v>
      </c>
      <c r="C4" s="143">
        <v>2022</v>
      </c>
      <c r="D4" s="143">
        <v>2023</v>
      </c>
      <c r="E4" s="144" t="s">
        <v>338</v>
      </c>
      <c r="F4" s="143">
        <v>2019</v>
      </c>
      <c r="G4" s="143">
        <v>2022</v>
      </c>
      <c r="H4" s="143">
        <v>2023</v>
      </c>
      <c r="I4" s="143" t="s">
        <v>338</v>
      </c>
      <c r="J4" s="142">
        <v>2019</v>
      </c>
      <c r="K4" s="143">
        <v>2022</v>
      </c>
      <c r="L4" s="143">
        <v>2023</v>
      </c>
      <c r="M4" s="144" t="s">
        <v>338</v>
      </c>
      <c r="N4" s="143">
        <v>2019</v>
      </c>
      <c r="O4" s="143">
        <v>2022</v>
      </c>
      <c r="P4" s="66">
        <v>2023</v>
      </c>
      <c r="Q4" s="67" t="s">
        <v>338</v>
      </c>
    </row>
    <row r="5" spans="1:17" s="41" customFormat="1" ht="12" customHeight="1" x14ac:dyDescent="0.2">
      <c r="A5" s="108" t="s">
        <v>95</v>
      </c>
      <c r="B5" s="27">
        <v>57</v>
      </c>
      <c r="C5" s="27">
        <v>32</v>
      </c>
      <c r="D5" s="27">
        <v>52</v>
      </c>
      <c r="E5" s="22">
        <f>D5/C5-1</f>
        <v>0.625</v>
      </c>
      <c r="F5" s="27">
        <v>203</v>
      </c>
      <c r="G5" s="27">
        <v>177</v>
      </c>
      <c r="H5" s="27">
        <v>169</v>
      </c>
      <c r="I5" s="15">
        <f>H5/G5-1</f>
        <v>-4.5197740112994378E-2</v>
      </c>
      <c r="J5" s="13">
        <v>3063</v>
      </c>
      <c r="K5" s="13">
        <v>2563</v>
      </c>
      <c r="L5" s="13">
        <v>2636</v>
      </c>
      <c r="M5" s="22">
        <f>L5/K5-1</f>
        <v>2.8482247366367508E-2</v>
      </c>
      <c r="N5" s="13">
        <f t="shared" ref="N5:P6" si="0">B5+F5+J5</f>
        <v>3323</v>
      </c>
      <c r="O5" s="13">
        <f t="shared" si="0"/>
        <v>2772</v>
      </c>
      <c r="P5" s="69">
        <f t="shared" si="0"/>
        <v>2857</v>
      </c>
      <c r="Q5" s="82">
        <f>P5/O5-1</f>
        <v>3.0663780663780615E-2</v>
      </c>
    </row>
    <row r="6" spans="1:17" s="41" customFormat="1" ht="12" customHeight="1" x14ac:dyDescent="0.2">
      <c r="A6" s="108" t="s">
        <v>94</v>
      </c>
      <c r="B6" s="27">
        <v>83</v>
      </c>
      <c r="C6" s="27">
        <v>75</v>
      </c>
      <c r="D6" s="27">
        <v>57</v>
      </c>
      <c r="E6" s="22">
        <f t="shared" ref="E6" si="1">D6/C6-1</f>
        <v>-0.24</v>
      </c>
      <c r="F6" s="27">
        <v>247</v>
      </c>
      <c r="G6" s="27">
        <v>173</v>
      </c>
      <c r="H6" s="27">
        <v>181</v>
      </c>
      <c r="I6" s="15">
        <f t="shared" ref="I6" si="2">H6/G6-1</f>
        <v>4.6242774566473965E-2</v>
      </c>
      <c r="J6" s="13">
        <v>2328</v>
      </c>
      <c r="K6" s="13">
        <v>1929</v>
      </c>
      <c r="L6" s="13">
        <v>2012</v>
      </c>
      <c r="M6" s="22">
        <f t="shared" ref="M6" si="3">L6/K6-1</f>
        <v>4.3027475375842394E-2</v>
      </c>
      <c r="N6" s="13">
        <f t="shared" si="0"/>
        <v>2658</v>
      </c>
      <c r="O6" s="13">
        <f t="shared" si="0"/>
        <v>2177</v>
      </c>
      <c r="P6" s="13">
        <f t="shared" si="0"/>
        <v>2250</v>
      </c>
      <c r="Q6" s="15">
        <f t="shared" ref="Q6" si="4">P6/O6-1</f>
        <v>3.3532384014699046E-2</v>
      </c>
    </row>
    <row r="7" spans="1:17" s="41" customFormat="1" ht="12" customHeight="1" thickBot="1" x14ac:dyDescent="0.25">
      <c r="A7" s="28" t="s">
        <v>0</v>
      </c>
      <c r="B7" s="23">
        <f>SUM(B5:B6)</f>
        <v>140</v>
      </c>
      <c r="C7" s="16">
        <f t="shared" ref="C7:D7" si="5">SUM(C5:C6)</f>
        <v>107</v>
      </c>
      <c r="D7" s="16">
        <f t="shared" si="5"/>
        <v>109</v>
      </c>
      <c r="E7" s="24">
        <f>D7/C7-1</f>
        <v>1.8691588785046731E-2</v>
      </c>
      <c r="F7" s="16">
        <f t="shared" ref="F7:H7" si="6">SUM(F5:F6)</f>
        <v>450</v>
      </c>
      <c r="G7" s="16">
        <f t="shared" si="6"/>
        <v>350</v>
      </c>
      <c r="H7" s="16">
        <f t="shared" si="6"/>
        <v>350</v>
      </c>
      <c r="I7" s="17">
        <f>H7/G7-1</f>
        <v>0</v>
      </c>
      <c r="J7" s="23">
        <f t="shared" ref="J7:L7" si="7">SUM(J5:J6)</f>
        <v>5391</v>
      </c>
      <c r="K7" s="16">
        <f t="shared" si="7"/>
        <v>4492</v>
      </c>
      <c r="L7" s="16">
        <f t="shared" si="7"/>
        <v>4648</v>
      </c>
      <c r="M7" s="24">
        <f>L7/K7-1</f>
        <v>3.4728406055209327E-2</v>
      </c>
      <c r="N7" s="16">
        <f t="shared" ref="N7:P7" si="8">SUM(N5:N6)</f>
        <v>5981</v>
      </c>
      <c r="O7" s="16">
        <f t="shared" si="8"/>
        <v>4949</v>
      </c>
      <c r="P7" s="16">
        <f t="shared" si="8"/>
        <v>5107</v>
      </c>
      <c r="Q7" s="17">
        <f>P7/O7-1</f>
        <v>3.1925641543746108E-2</v>
      </c>
    </row>
    <row r="8" spans="1:17" s="41" customFormat="1" ht="12" customHeight="1" x14ac:dyDescent="0.2"/>
    <row r="9" spans="1:17" s="41" customFormat="1" ht="12" customHeight="1" x14ac:dyDescent="0.2"/>
    <row r="10" spans="1:17" s="41" customFormat="1" ht="12" customHeight="1" x14ac:dyDescent="0.2"/>
    <row r="11" spans="1:17" s="41" customFormat="1" ht="12" customHeight="1" x14ac:dyDescent="0.2"/>
    <row r="12" spans="1:17" s="41" customFormat="1" ht="12" customHeight="1" x14ac:dyDescent="0.2"/>
    <row r="13" spans="1:17" s="41" customFormat="1" ht="12" customHeight="1" x14ac:dyDescent="0.2"/>
    <row r="14" spans="1:17" s="41" customFormat="1" ht="12" customHeight="1" x14ac:dyDescent="0.2"/>
    <row r="15" spans="1:17" s="41" customFormat="1" ht="12" customHeight="1" x14ac:dyDescent="0.2"/>
    <row r="16" spans="1:17" s="41" customFormat="1" ht="12" customHeight="1" x14ac:dyDescent="0.2"/>
    <row r="17" spans="13:13" s="41" customFormat="1" ht="12" customHeight="1" x14ac:dyDescent="0.2"/>
    <row r="18" spans="13:13" s="41" customFormat="1" ht="12" customHeight="1" x14ac:dyDescent="0.2"/>
    <row r="19" spans="13:13" s="41" customFormat="1" ht="12" customHeight="1" x14ac:dyDescent="0.2">
      <c r="M19" s="41" t="s">
        <v>279</v>
      </c>
    </row>
    <row r="20" spans="13:13" s="41" customFormat="1" ht="12" customHeight="1" x14ac:dyDescent="0.2"/>
    <row r="21" spans="13:13" s="41" customFormat="1" ht="12" customHeight="1" x14ac:dyDescent="0.2"/>
    <row r="22" spans="13:13" s="41" customFormat="1" ht="12" customHeight="1" x14ac:dyDescent="0.2"/>
    <row r="23" spans="13:13" s="41" customFormat="1" ht="12" customHeight="1" x14ac:dyDescent="0.2"/>
    <row r="24" spans="13:13" s="41" customFormat="1" ht="12" customHeight="1" x14ac:dyDescent="0.2"/>
    <row r="25" spans="13:13" s="41" customFormat="1" ht="12" customHeight="1" x14ac:dyDescent="0.2"/>
    <row r="26" spans="13:13" s="41" customFormat="1" ht="12" customHeight="1" x14ac:dyDescent="0.2"/>
    <row r="27" spans="13:13" s="41" customFormat="1" ht="12" customHeight="1" x14ac:dyDescent="0.2"/>
    <row r="28" spans="13:13" s="41" customFormat="1" ht="12" customHeight="1" x14ac:dyDescent="0.2"/>
    <row r="29" spans="13:13" s="41" customFormat="1" ht="12" customHeight="1" x14ac:dyDescent="0.2"/>
    <row r="30" spans="13:13" ht="12" customHeight="1" x14ac:dyDescent="0.3"/>
    <row r="31" spans="13:13" ht="12" customHeight="1" x14ac:dyDescent="0.3"/>
    <row r="32" spans="13:13" ht="12" customHeight="1" x14ac:dyDescent="0.3"/>
    <row r="33" s="38" customFormat="1" ht="12" customHeight="1" x14ac:dyDescent="0.3"/>
  </sheetData>
  <mergeCells count="5"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orientation="portrait" r:id="rId1"/>
  <ignoredErrors>
    <ignoredError sqref="B7:H7 N7:Q7" formulaRange="1"/>
    <ignoredError sqref="I7:M7" formula="1" formulaRange="1"/>
  </ignoredErrors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81F93-9CBA-43FA-9B76-2A5242C6A47F}">
  <dimension ref="A1:Q34"/>
  <sheetViews>
    <sheetView showGridLines="0" zoomScale="120" zoomScaleNormal="120" workbookViewId="0">
      <selection activeCell="H1" sqref="H1"/>
    </sheetView>
  </sheetViews>
  <sheetFormatPr defaultColWidth="9.109375" defaultRowHeight="14.4" x14ac:dyDescent="0.3"/>
  <cols>
    <col min="1" max="1" width="15.6640625" style="38" customWidth="1"/>
    <col min="2" max="17" width="7.6640625" style="38" customWidth="1"/>
    <col min="18" max="24" width="5.6640625" style="38" customWidth="1"/>
    <col min="25" max="16384" width="9.109375" style="38"/>
  </cols>
  <sheetData>
    <row r="1" spans="1:17" ht="19.95" customHeight="1" x14ac:dyDescent="0.3">
      <c r="A1" s="1" t="s">
        <v>336</v>
      </c>
      <c r="B1" s="30"/>
      <c r="C1" s="30"/>
      <c r="D1" s="30"/>
      <c r="E1" s="30"/>
      <c r="F1" s="30"/>
      <c r="G1" s="34"/>
    </row>
    <row r="2" spans="1:17" s="41" customFormat="1" ht="25.2" customHeight="1" thickBot="1" x14ac:dyDescent="0.25"/>
    <row r="3" spans="1:17" s="41" customFormat="1" ht="13.95" customHeight="1" x14ac:dyDescent="0.2">
      <c r="A3" s="209" t="s">
        <v>96</v>
      </c>
      <c r="B3" s="211" t="s">
        <v>50</v>
      </c>
      <c r="C3" s="212"/>
      <c r="D3" s="212"/>
      <c r="E3" s="213"/>
      <c r="F3" s="212" t="s">
        <v>51</v>
      </c>
      <c r="G3" s="212"/>
      <c r="H3" s="212"/>
      <c r="I3" s="212"/>
      <c r="J3" s="211" t="s">
        <v>52</v>
      </c>
      <c r="K3" s="212"/>
      <c r="L3" s="212"/>
      <c r="M3" s="213"/>
      <c r="N3" s="212" t="s">
        <v>112</v>
      </c>
      <c r="O3" s="212"/>
      <c r="P3" s="212"/>
      <c r="Q3" s="213"/>
    </row>
    <row r="4" spans="1:17" s="41" customFormat="1" ht="24.9" customHeight="1" x14ac:dyDescent="0.2">
      <c r="A4" s="210"/>
      <c r="B4" s="142">
        <v>2019</v>
      </c>
      <c r="C4" s="143">
        <v>2022</v>
      </c>
      <c r="D4" s="143">
        <v>2023</v>
      </c>
      <c r="E4" s="144" t="s">
        <v>338</v>
      </c>
      <c r="F4" s="143">
        <v>2019</v>
      </c>
      <c r="G4" s="143">
        <v>2022</v>
      </c>
      <c r="H4" s="143">
        <v>2023</v>
      </c>
      <c r="I4" s="143" t="s">
        <v>338</v>
      </c>
      <c r="J4" s="142">
        <v>2019</v>
      </c>
      <c r="K4" s="143">
        <v>2022</v>
      </c>
      <c r="L4" s="143">
        <v>2023</v>
      </c>
      <c r="M4" s="144" t="s">
        <v>338</v>
      </c>
      <c r="N4" s="143">
        <v>2019</v>
      </c>
      <c r="O4" s="143">
        <v>2022</v>
      </c>
      <c r="P4" s="66">
        <v>2023</v>
      </c>
      <c r="Q4" s="67" t="s">
        <v>338</v>
      </c>
    </row>
    <row r="5" spans="1:17" s="41" customFormat="1" ht="12" customHeight="1" x14ac:dyDescent="0.2">
      <c r="A5" s="26" t="s">
        <v>97</v>
      </c>
      <c r="B5" s="96">
        <v>4</v>
      </c>
      <c r="C5" s="27">
        <v>3</v>
      </c>
      <c r="D5" s="27">
        <v>4</v>
      </c>
      <c r="E5" s="22">
        <f t="shared" ref="E5:E18" si="0">D5/C5-1</f>
        <v>0.33333333333333326</v>
      </c>
      <c r="F5" s="96">
        <v>37</v>
      </c>
      <c r="G5" s="27">
        <v>32</v>
      </c>
      <c r="H5" s="27">
        <v>27</v>
      </c>
      <c r="I5" s="15">
        <f t="shared" ref="I5:I18" si="1">H5/G5-1</f>
        <v>-0.15625</v>
      </c>
      <c r="J5" s="96">
        <v>594</v>
      </c>
      <c r="K5" s="27">
        <v>503</v>
      </c>
      <c r="L5" s="27">
        <v>465</v>
      </c>
      <c r="M5" s="22">
        <f t="shared" ref="M5:M19" si="2">L5/K5-1</f>
        <v>-7.5546719681908514E-2</v>
      </c>
      <c r="N5" s="13">
        <f t="shared" ref="N5:P18" si="3">B5+F5+J5</f>
        <v>635</v>
      </c>
      <c r="O5" s="13">
        <f t="shared" si="3"/>
        <v>538</v>
      </c>
      <c r="P5" s="69">
        <f t="shared" si="3"/>
        <v>496</v>
      </c>
      <c r="Q5" s="82">
        <f t="shared" ref="Q5:Q19" si="4">P5/O5-1</f>
        <v>-7.8066914498141293E-2</v>
      </c>
    </row>
    <row r="6" spans="1:17" s="41" customFormat="1" ht="12" customHeight="1" x14ac:dyDescent="0.2">
      <c r="A6" s="26" t="s">
        <v>254</v>
      </c>
      <c r="B6" s="96">
        <v>2</v>
      </c>
      <c r="C6" s="27">
        <v>2</v>
      </c>
      <c r="D6" s="27">
        <v>3</v>
      </c>
      <c r="E6" s="22">
        <f t="shared" si="0"/>
        <v>0.5</v>
      </c>
      <c r="F6" s="96">
        <v>17</v>
      </c>
      <c r="G6" s="27">
        <v>11</v>
      </c>
      <c r="H6" s="27">
        <v>12</v>
      </c>
      <c r="I6" s="15">
        <f t="shared" si="1"/>
        <v>9.0909090909090828E-2</v>
      </c>
      <c r="J6" s="96">
        <v>414</v>
      </c>
      <c r="K6" s="27">
        <v>334</v>
      </c>
      <c r="L6" s="27">
        <v>340</v>
      </c>
      <c r="M6" s="22">
        <f t="shared" si="2"/>
        <v>1.7964071856287456E-2</v>
      </c>
      <c r="N6" s="13">
        <f t="shared" si="3"/>
        <v>433</v>
      </c>
      <c r="O6" s="13">
        <f t="shared" si="3"/>
        <v>347</v>
      </c>
      <c r="P6" s="13">
        <f t="shared" si="3"/>
        <v>355</v>
      </c>
      <c r="Q6" s="15">
        <f t="shared" si="4"/>
        <v>2.3054755043227626E-2</v>
      </c>
    </row>
    <row r="7" spans="1:17" s="41" customFormat="1" ht="12" customHeight="1" x14ac:dyDescent="0.2">
      <c r="A7" s="26" t="s">
        <v>255</v>
      </c>
      <c r="B7" s="96">
        <v>4</v>
      </c>
      <c r="C7" s="27">
        <v>3</v>
      </c>
      <c r="D7" s="27">
        <v>2</v>
      </c>
      <c r="E7" s="22">
        <f t="shared" si="0"/>
        <v>-0.33333333333333337</v>
      </c>
      <c r="F7" s="96">
        <v>23</v>
      </c>
      <c r="G7" s="27">
        <v>22</v>
      </c>
      <c r="H7" s="27">
        <v>13</v>
      </c>
      <c r="I7" s="15">
        <f t="shared" si="1"/>
        <v>-0.40909090909090906</v>
      </c>
      <c r="J7" s="96">
        <v>340</v>
      </c>
      <c r="K7" s="27">
        <v>277</v>
      </c>
      <c r="L7" s="27">
        <v>267</v>
      </c>
      <c r="M7" s="22">
        <f t="shared" si="2"/>
        <v>-3.6101083032490933E-2</v>
      </c>
      <c r="N7" s="13">
        <f t="shared" si="3"/>
        <v>367</v>
      </c>
      <c r="O7" s="13">
        <f t="shared" si="3"/>
        <v>302</v>
      </c>
      <c r="P7" s="13">
        <f t="shared" si="3"/>
        <v>282</v>
      </c>
      <c r="Q7" s="15">
        <f t="shared" si="4"/>
        <v>-6.6225165562913912E-2</v>
      </c>
    </row>
    <row r="8" spans="1:17" s="41" customFormat="1" ht="12" customHeight="1" x14ac:dyDescent="0.2">
      <c r="A8" s="26" t="s">
        <v>256</v>
      </c>
      <c r="B8" s="96">
        <v>3</v>
      </c>
      <c r="C8" s="27">
        <v>4</v>
      </c>
      <c r="D8" s="27">
        <v>4</v>
      </c>
      <c r="E8" s="22">
        <f t="shared" si="0"/>
        <v>0</v>
      </c>
      <c r="F8" s="96">
        <v>15</v>
      </c>
      <c r="G8" s="27">
        <v>11</v>
      </c>
      <c r="H8" s="27">
        <v>17</v>
      </c>
      <c r="I8" s="15">
        <f t="shared" si="1"/>
        <v>0.54545454545454541</v>
      </c>
      <c r="J8" s="96">
        <v>232</v>
      </c>
      <c r="K8" s="27">
        <v>236</v>
      </c>
      <c r="L8" s="27">
        <v>220</v>
      </c>
      <c r="M8" s="22">
        <f t="shared" si="2"/>
        <v>-6.7796610169491567E-2</v>
      </c>
      <c r="N8" s="13">
        <f t="shared" si="3"/>
        <v>250</v>
      </c>
      <c r="O8" s="13">
        <f t="shared" si="3"/>
        <v>251</v>
      </c>
      <c r="P8" s="13">
        <f t="shared" si="3"/>
        <v>241</v>
      </c>
      <c r="Q8" s="15">
        <f t="shared" si="4"/>
        <v>-3.9840637450199168E-2</v>
      </c>
    </row>
    <row r="9" spans="1:17" s="41" customFormat="1" ht="12" customHeight="1" x14ac:dyDescent="0.2">
      <c r="A9" s="26" t="s">
        <v>257</v>
      </c>
      <c r="B9" s="96">
        <v>1</v>
      </c>
      <c r="C9" s="27">
        <v>2</v>
      </c>
      <c r="D9" s="27">
        <v>2</v>
      </c>
      <c r="E9" s="22">
        <f t="shared" si="0"/>
        <v>0</v>
      </c>
      <c r="F9" s="96">
        <v>10</v>
      </c>
      <c r="G9" s="27">
        <v>8</v>
      </c>
      <c r="H9" s="27">
        <v>15</v>
      </c>
      <c r="I9" s="15">
        <f t="shared" si="1"/>
        <v>0.875</v>
      </c>
      <c r="J9" s="96">
        <v>214</v>
      </c>
      <c r="K9" s="27">
        <v>200</v>
      </c>
      <c r="L9" s="27">
        <v>210</v>
      </c>
      <c r="M9" s="22">
        <f t="shared" si="2"/>
        <v>5.0000000000000044E-2</v>
      </c>
      <c r="N9" s="13">
        <f t="shared" si="3"/>
        <v>225</v>
      </c>
      <c r="O9" s="13">
        <f t="shared" si="3"/>
        <v>210</v>
      </c>
      <c r="P9" s="13">
        <f t="shared" si="3"/>
        <v>227</v>
      </c>
      <c r="Q9" s="15">
        <f t="shared" si="4"/>
        <v>8.0952380952380887E-2</v>
      </c>
    </row>
    <row r="10" spans="1:17" s="41" customFormat="1" ht="12" customHeight="1" x14ac:dyDescent="0.2">
      <c r="A10" s="26" t="s">
        <v>258</v>
      </c>
      <c r="B10" s="96">
        <v>3</v>
      </c>
      <c r="C10" s="27">
        <v>4</v>
      </c>
      <c r="D10" s="27">
        <v>0</v>
      </c>
      <c r="E10" s="22">
        <f t="shared" si="0"/>
        <v>-1</v>
      </c>
      <c r="F10" s="96">
        <v>11</v>
      </c>
      <c r="G10" s="27">
        <v>10</v>
      </c>
      <c r="H10" s="27">
        <v>8</v>
      </c>
      <c r="I10" s="15">
        <f t="shared" si="1"/>
        <v>-0.19999999999999996</v>
      </c>
      <c r="J10" s="96">
        <v>220</v>
      </c>
      <c r="K10" s="27">
        <v>198</v>
      </c>
      <c r="L10" s="27">
        <v>221</v>
      </c>
      <c r="M10" s="22">
        <f t="shared" si="2"/>
        <v>0.11616161616161613</v>
      </c>
      <c r="N10" s="13">
        <f t="shared" si="3"/>
        <v>234</v>
      </c>
      <c r="O10" s="13">
        <f t="shared" si="3"/>
        <v>212</v>
      </c>
      <c r="P10" s="13">
        <f t="shared" si="3"/>
        <v>229</v>
      </c>
      <c r="Q10" s="15">
        <f t="shared" si="4"/>
        <v>8.0188679245283057E-2</v>
      </c>
    </row>
    <row r="11" spans="1:17" s="41" customFormat="1" ht="12" customHeight="1" x14ac:dyDescent="0.2">
      <c r="A11" s="26" t="s">
        <v>259</v>
      </c>
      <c r="B11" s="96">
        <v>1</v>
      </c>
      <c r="C11" s="27">
        <v>5</v>
      </c>
      <c r="D11" s="27">
        <v>1</v>
      </c>
      <c r="E11" s="22">
        <f t="shared" si="0"/>
        <v>-0.8</v>
      </c>
      <c r="F11" s="96">
        <v>30</v>
      </c>
      <c r="G11" s="27">
        <v>15</v>
      </c>
      <c r="H11" s="27">
        <v>11</v>
      </c>
      <c r="I11" s="15">
        <f t="shared" si="1"/>
        <v>-0.26666666666666672</v>
      </c>
      <c r="J11" s="96">
        <v>282</v>
      </c>
      <c r="K11" s="27">
        <v>208</v>
      </c>
      <c r="L11" s="27">
        <v>200</v>
      </c>
      <c r="M11" s="22">
        <f t="shared" si="2"/>
        <v>-3.8461538461538436E-2</v>
      </c>
      <c r="N11" s="13">
        <f t="shared" si="3"/>
        <v>313</v>
      </c>
      <c r="O11" s="13">
        <f t="shared" si="3"/>
        <v>228</v>
      </c>
      <c r="P11" s="13">
        <f t="shared" si="3"/>
        <v>212</v>
      </c>
      <c r="Q11" s="15">
        <f t="shared" si="4"/>
        <v>-7.0175438596491224E-2</v>
      </c>
    </row>
    <row r="12" spans="1:17" s="41" customFormat="1" ht="12" customHeight="1" x14ac:dyDescent="0.2">
      <c r="A12" s="26" t="s">
        <v>260</v>
      </c>
      <c r="B12" s="96">
        <v>11</v>
      </c>
      <c r="C12" s="27">
        <v>5</v>
      </c>
      <c r="D12" s="27">
        <v>2</v>
      </c>
      <c r="E12" s="22">
        <f t="shared" si="0"/>
        <v>-0.6</v>
      </c>
      <c r="F12" s="96">
        <v>22</v>
      </c>
      <c r="G12" s="27">
        <v>24</v>
      </c>
      <c r="H12" s="27">
        <v>18</v>
      </c>
      <c r="I12" s="15">
        <f t="shared" si="1"/>
        <v>-0.25</v>
      </c>
      <c r="J12" s="96">
        <v>308</v>
      </c>
      <c r="K12" s="27">
        <v>254</v>
      </c>
      <c r="L12" s="27">
        <v>286</v>
      </c>
      <c r="M12" s="22">
        <f t="shared" si="2"/>
        <v>0.12598425196850394</v>
      </c>
      <c r="N12" s="13">
        <f t="shared" si="3"/>
        <v>341</v>
      </c>
      <c r="O12" s="13">
        <f t="shared" si="3"/>
        <v>283</v>
      </c>
      <c r="P12" s="13">
        <f t="shared" si="3"/>
        <v>306</v>
      </c>
      <c r="Q12" s="15">
        <f t="shared" si="4"/>
        <v>8.1272084805653622E-2</v>
      </c>
    </row>
    <row r="13" spans="1:17" s="41" customFormat="1" ht="12" customHeight="1" x14ac:dyDescent="0.2">
      <c r="A13" s="26" t="s">
        <v>261</v>
      </c>
      <c r="B13" s="96">
        <v>5</v>
      </c>
      <c r="C13" s="27">
        <v>10</v>
      </c>
      <c r="D13" s="27">
        <v>9</v>
      </c>
      <c r="E13" s="22">
        <f t="shared" si="0"/>
        <v>-9.9999999999999978E-2</v>
      </c>
      <c r="F13" s="96">
        <v>32</v>
      </c>
      <c r="G13" s="27">
        <v>32</v>
      </c>
      <c r="H13" s="27">
        <v>21</v>
      </c>
      <c r="I13" s="15">
        <f t="shared" si="1"/>
        <v>-0.34375</v>
      </c>
      <c r="J13" s="96">
        <v>362</v>
      </c>
      <c r="K13" s="27">
        <v>303</v>
      </c>
      <c r="L13" s="27">
        <v>300</v>
      </c>
      <c r="M13" s="22">
        <f t="shared" si="2"/>
        <v>-9.9009900990099098E-3</v>
      </c>
      <c r="N13" s="13">
        <f t="shared" si="3"/>
        <v>399</v>
      </c>
      <c r="O13" s="13">
        <f t="shared" si="3"/>
        <v>345</v>
      </c>
      <c r="P13" s="13">
        <f t="shared" si="3"/>
        <v>330</v>
      </c>
      <c r="Q13" s="15">
        <f t="shared" si="4"/>
        <v>-4.3478260869565188E-2</v>
      </c>
    </row>
    <row r="14" spans="1:17" s="41" customFormat="1" ht="12" customHeight="1" x14ac:dyDescent="0.2">
      <c r="A14" s="26" t="s">
        <v>262</v>
      </c>
      <c r="B14" s="96">
        <v>10</v>
      </c>
      <c r="C14" s="27">
        <v>5</v>
      </c>
      <c r="D14" s="27">
        <v>7</v>
      </c>
      <c r="E14" s="22">
        <f t="shared" si="0"/>
        <v>0.39999999999999991</v>
      </c>
      <c r="F14" s="96">
        <v>35</v>
      </c>
      <c r="G14" s="27">
        <v>33</v>
      </c>
      <c r="H14" s="27">
        <v>31</v>
      </c>
      <c r="I14" s="15">
        <f t="shared" si="1"/>
        <v>-6.0606060606060552E-2</v>
      </c>
      <c r="J14" s="96">
        <v>412</v>
      </c>
      <c r="K14" s="27">
        <v>313</v>
      </c>
      <c r="L14" s="27">
        <v>315</v>
      </c>
      <c r="M14" s="22">
        <f t="shared" si="2"/>
        <v>6.389776357827559E-3</v>
      </c>
      <c r="N14" s="13">
        <f t="shared" si="3"/>
        <v>457</v>
      </c>
      <c r="O14" s="13">
        <f t="shared" si="3"/>
        <v>351</v>
      </c>
      <c r="P14" s="13">
        <f t="shared" si="3"/>
        <v>353</v>
      </c>
      <c r="Q14" s="15">
        <f t="shared" si="4"/>
        <v>5.6980056980056037E-3</v>
      </c>
    </row>
    <row r="15" spans="1:17" s="41" customFormat="1" ht="12" customHeight="1" x14ac:dyDescent="0.2">
      <c r="A15" s="26" t="s">
        <v>263</v>
      </c>
      <c r="B15" s="96">
        <v>15</v>
      </c>
      <c r="C15" s="27">
        <v>16</v>
      </c>
      <c r="D15" s="27">
        <v>11</v>
      </c>
      <c r="E15" s="22">
        <f t="shared" si="0"/>
        <v>-0.3125</v>
      </c>
      <c r="F15" s="96">
        <v>34</v>
      </c>
      <c r="G15" s="27">
        <v>26</v>
      </c>
      <c r="H15" s="27">
        <v>34</v>
      </c>
      <c r="I15" s="15">
        <f t="shared" si="1"/>
        <v>0.30769230769230771</v>
      </c>
      <c r="J15" s="96">
        <v>395</v>
      </c>
      <c r="K15" s="27">
        <v>333</v>
      </c>
      <c r="L15" s="27">
        <v>369</v>
      </c>
      <c r="M15" s="22">
        <f t="shared" si="2"/>
        <v>0.10810810810810811</v>
      </c>
      <c r="N15" s="13">
        <f t="shared" si="3"/>
        <v>444</v>
      </c>
      <c r="O15" s="13">
        <f t="shared" si="3"/>
        <v>375</v>
      </c>
      <c r="P15" s="13">
        <f t="shared" si="3"/>
        <v>414</v>
      </c>
      <c r="Q15" s="15">
        <f t="shared" si="4"/>
        <v>0.10400000000000009</v>
      </c>
    </row>
    <row r="16" spans="1:17" s="41" customFormat="1" ht="12" customHeight="1" x14ac:dyDescent="0.2">
      <c r="A16" s="26" t="s">
        <v>264</v>
      </c>
      <c r="B16" s="96">
        <v>20</v>
      </c>
      <c r="C16" s="27">
        <v>8</v>
      </c>
      <c r="D16" s="27">
        <v>13</v>
      </c>
      <c r="E16" s="22">
        <f t="shared" si="0"/>
        <v>0.625</v>
      </c>
      <c r="F16" s="96">
        <v>44</v>
      </c>
      <c r="G16" s="27">
        <v>32</v>
      </c>
      <c r="H16" s="27">
        <v>28</v>
      </c>
      <c r="I16" s="15">
        <f t="shared" si="1"/>
        <v>-0.125</v>
      </c>
      <c r="J16" s="96">
        <v>346</v>
      </c>
      <c r="K16" s="27">
        <v>330</v>
      </c>
      <c r="L16" s="27">
        <v>344</v>
      </c>
      <c r="M16" s="22">
        <f t="shared" si="2"/>
        <v>4.2424242424242475E-2</v>
      </c>
      <c r="N16" s="13">
        <f t="shared" si="3"/>
        <v>410</v>
      </c>
      <c r="O16" s="13">
        <f t="shared" si="3"/>
        <v>370</v>
      </c>
      <c r="P16" s="13">
        <f t="shared" si="3"/>
        <v>385</v>
      </c>
      <c r="Q16" s="15">
        <f t="shared" si="4"/>
        <v>4.0540540540540571E-2</v>
      </c>
    </row>
    <row r="17" spans="1:17" s="41" customFormat="1" ht="12" customHeight="1" x14ac:dyDescent="0.2">
      <c r="A17" s="26" t="s">
        <v>265</v>
      </c>
      <c r="B17" s="96">
        <v>20</v>
      </c>
      <c r="C17" s="27">
        <v>8</v>
      </c>
      <c r="D17" s="27">
        <v>7</v>
      </c>
      <c r="E17" s="22">
        <f t="shared" si="0"/>
        <v>-0.125</v>
      </c>
      <c r="F17" s="96">
        <v>57</v>
      </c>
      <c r="G17" s="27">
        <v>36</v>
      </c>
      <c r="H17" s="27">
        <v>31</v>
      </c>
      <c r="I17" s="15">
        <f t="shared" si="1"/>
        <v>-0.13888888888888884</v>
      </c>
      <c r="J17" s="96">
        <v>406</v>
      </c>
      <c r="K17" s="27">
        <v>305</v>
      </c>
      <c r="L17" s="27">
        <v>370</v>
      </c>
      <c r="M17" s="22">
        <f t="shared" si="2"/>
        <v>0.21311475409836067</v>
      </c>
      <c r="N17" s="13">
        <f t="shared" si="3"/>
        <v>483</v>
      </c>
      <c r="O17" s="13">
        <f t="shared" si="3"/>
        <v>349</v>
      </c>
      <c r="P17" s="13">
        <f t="shared" si="3"/>
        <v>408</v>
      </c>
      <c r="Q17" s="15">
        <f t="shared" si="4"/>
        <v>0.16905444126074509</v>
      </c>
    </row>
    <row r="18" spans="1:17" s="41" customFormat="1" ht="12" customHeight="1" x14ac:dyDescent="0.2">
      <c r="A18" s="26" t="s">
        <v>110</v>
      </c>
      <c r="B18" s="96">
        <v>41</v>
      </c>
      <c r="C18" s="27">
        <v>32</v>
      </c>
      <c r="D18" s="27">
        <v>44</v>
      </c>
      <c r="E18" s="22">
        <f t="shared" si="0"/>
        <v>0.375</v>
      </c>
      <c r="F18" s="96">
        <v>83</v>
      </c>
      <c r="G18" s="27">
        <v>58</v>
      </c>
      <c r="H18" s="27">
        <v>84</v>
      </c>
      <c r="I18" s="15">
        <f t="shared" si="1"/>
        <v>0.44827586206896552</v>
      </c>
      <c r="J18" s="96">
        <v>866</v>
      </c>
      <c r="K18" s="27">
        <v>695</v>
      </c>
      <c r="L18" s="27">
        <v>741</v>
      </c>
      <c r="M18" s="22">
        <f t="shared" si="2"/>
        <v>6.6187050359712174E-2</v>
      </c>
      <c r="N18" s="13">
        <f t="shared" si="3"/>
        <v>990</v>
      </c>
      <c r="O18" s="13">
        <f t="shared" si="3"/>
        <v>785</v>
      </c>
      <c r="P18" s="13">
        <f t="shared" si="3"/>
        <v>869</v>
      </c>
      <c r="Q18" s="15">
        <f t="shared" si="4"/>
        <v>0.10700636942675157</v>
      </c>
    </row>
    <row r="19" spans="1:17" s="41" customFormat="1" ht="12" customHeight="1" x14ac:dyDescent="0.2">
      <c r="A19" s="26" t="s">
        <v>70</v>
      </c>
      <c r="B19" s="96">
        <v>0</v>
      </c>
      <c r="C19" s="27">
        <v>0</v>
      </c>
      <c r="D19" s="27">
        <v>0</v>
      </c>
      <c r="E19" s="22" t="s">
        <v>62</v>
      </c>
      <c r="F19" s="96">
        <v>0</v>
      </c>
      <c r="G19" s="27">
        <v>0</v>
      </c>
      <c r="H19" s="27">
        <v>0</v>
      </c>
      <c r="I19" s="15" t="s">
        <v>62</v>
      </c>
      <c r="J19" s="96">
        <v>0</v>
      </c>
      <c r="K19" s="27">
        <v>3</v>
      </c>
      <c r="L19" s="27">
        <v>0</v>
      </c>
      <c r="M19" s="22">
        <f t="shared" si="2"/>
        <v>-1</v>
      </c>
      <c r="N19" s="13">
        <f t="shared" ref="N19" si="5">B19+F19+J19</f>
        <v>0</v>
      </c>
      <c r="O19" s="13">
        <f t="shared" ref="O19" si="6">C19+G19+K19</f>
        <v>3</v>
      </c>
      <c r="P19" s="13">
        <f t="shared" ref="P19" si="7">D19+H19+L19</f>
        <v>0</v>
      </c>
      <c r="Q19" s="15">
        <f t="shared" si="4"/>
        <v>-1</v>
      </c>
    </row>
    <row r="20" spans="1:17" s="41" customFormat="1" ht="12" customHeight="1" thickBot="1" x14ac:dyDescent="0.25">
      <c r="A20" s="28" t="s">
        <v>0</v>
      </c>
      <c r="B20" s="23">
        <f>SUM(B5:B19)</f>
        <v>140</v>
      </c>
      <c r="C20" s="16">
        <f t="shared" ref="C20:D20" si="8">SUM(C5:C19)</f>
        <v>107</v>
      </c>
      <c r="D20" s="16">
        <f t="shared" si="8"/>
        <v>109</v>
      </c>
      <c r="E20" s="24">
        <f>D20/C20-1</f>
        <v>1.8691588785046731E-2</v>
      </c>
      <c r="F20" s="16">
        <f t="shared" ref="F20:H20" si="9">SUM(F5:F19)</f>
        <v>450</v>
      </c>
      <c r="G20" s="16">
        <f t="shared" si="9"/>
        <v>350</v>
      </c>
      <c r="H20" s="16">
        <f t="shared" si="9"/>
        <v>350</v>
      </c>
      <c r="I20" s="17">
        <f>H20/G20-1</f>
        <v>0</v>
      </c>
      <c r="J20" s="23">
        <f t="shared" ref="J20:L20" si="10">SUM(J5:J19)</f>
        <v>5391</v>
      </c>
      <c r="K20" s="16">
        <f t="shared" si="10"/>
        <v>4492</v>
      </c>
      <c r="L20" s="16">
        <f t="shared" si="10"/>
        <v>4648</v>
      </c>
      <c r="M20" s="24">
        <f>L20/K20-1</f>
        <v>3.4728406055209327E-2</v>
      </c>
      <c r="N20" s="16">
        <f t="shared" ref="N20:P20" si="11">SUM(N5:N19)</f>
        <v>5981</v>
      </c>
      <c r="O20" s="16">
        <f t="shared" si="11"/>
        <v>4949</v>
      </c>
      <c r="P20" s="16">
        <f t="shared" si="11"/>
        <v>5107</v>
      </c>
      <c r="Q20" s="17">
        <f>P20/O20-1</f>
        <v>3.1925641543746108E-2</v>
      </c>
    </row>
    <row r="21" spans="1:17" s="41" customFormat="1" ht="12" customHeight="1" x14ac:dyDescent="0.2">
      <c r="A21" s="41" t="s">
        <v>349</v>
      </c>
    </row>
    <row r="22" spans="1:17" s="41" customFormat="1" ht="12" customHeight="1" x14ac:dyDescent="0.2"/>
    <row r="23" spans="1:17" s="41" customFormat="1" ht="12" customHeight="1" x14ac:dyDescent="0.2"/>
    <row r="24" spans="1:17" s="41" customFormat="1" ht="12" customHeight="1" x14ac:dyDescent="0.2"/>
    <row r="25" spans="1:17" s="41" customFormat="1" ht="12" customHeight="1" x14ac:dyDescent="0.2"/>
    <row r="26" spans="1:17" s="41" customFormat="1" ht="12" customHeight="1" x14ac:dyDescent="0.2"/>
    <row r="27" spans="1:17" s="41" customFormat="1" ht="12" customHeight="1" x14ac:dyDescent="0.2"/>
    <row r="28" spans="1:17" s="41" customFormat="1" ht="12" customHeight="1" x14ac:dyDescent="0.2"/>
    <row r="29" spans="1:17" s="41" customFormat="1" ht="12" customHeight="1" x14ac:dyDescent="0.2"/>
    <row r="30" spans="1:17" s="41" customFormat="1" ht="12" customHeight="1" x14ac:dyDescent="0.2"/>
    <row r="31" spans="1:17" ht="12" customHeight="1" x14ac:dyDescent="0.3"/>
    <row r="32" spans="1:17" ht="12" customHeight="1" x14ac:dyDescent="0.3"/>
    <row r="33" s="38" customFormat="1" ht="12" customHeight="1" x14ac:dyDescent="0.3"/>
    <row r="34" s="38" customFormat="1" ht="12" customHeight="1" x14ac:dyDescent="0.3"/>
  </sheetData>
  <mergeCells count="5"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orientation="portrait" r:id="rId1"/>
  <ignoredErrors>
    <ignoredError sqref="B20:H20 N20:Q20" formulaRange="1"/>
    <ignoredError sqref="I20:M20" formula="1" formulaRange="1"/>
  </ignoredErrors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7CA4A-4FBD-4EBC-938A-B225D2950591}">
  <dimension ref="A1:Q33"/>
  <sheetViews>
    <sheetView showGridLines="0" zoomScale="120" zoomScaleNormal="120" workbookViewId="0">
      <selection activeCell="H1" sqref="H1"/>
    </sheetView>
  </sheetViews>
  <sheetFormatPr defaultColWidth="9.109375" defaultRowHeight="14.4" x14ac:dyDescent="0.3"/>
  <cols>
    <col min="1" max="1" width="15.6640625" style="38" customWidth="1"/>
    <col min="2" max="17" width="7.6640625" style="38" customWidth="1"/>
    <col min="18" max="24" width="5.6640625" style="38" customWidth="1"/>
    <col min="25" max="16384" width="9.109375" style="38"/>
  </cols>
  <sheetData>
    <row r="1" spans="1:17" ht="19.95" customHeight="1" x14ac:dyDescent="0.3">
      <c r="A1" s="1" t="s">
        <v>313</v>
      </c>
      <c r="B1" s="30"/>
      <c r="C1" s="30"/>
      <c r="D1" s="30"/>
      <c r="E1" s="30"/>
      <c r="F1" s="30"/>
      <c r="G1" s="34"/>
    </row>
    <row r="2" spans="1:17" s="41" customFormat="1" ht="25.2" customHeight="1" thickBot="1" x14ac:dyDescent="0.25"/>
    <row r="3" spans="1:17" s="41" customFormat="1" ht="13.95" customHeight="1" x14ac:dyDescent="0.2">
      <c r="A3" s="209" t="s">
        <v>212</v>
      </c>
      <c r="B3" s="211" t="s">
        <v>50</v>
      </c>
      <c r="C3" s="212"/>
      <c r="D3" s="212"/>
      <c r="E3" s="213"/>
      <c r="F3" s="212" t="s">
        <v>51</v>
      </c>
      <c r="G3" s="212"/>
      <c r="H3" s="212"/>
      <c r="I3" s="212"/>
      <c r="J3" s="211" t="s">
        <v>52</v>
      </c>
      <c r="K3" s="212"/>
      <c r="L3" s="212"/>
      <c r="M3" s="213"/>
      <c r="N3" s="212" t="s">
        <v>115</v>
      </c>
      <c r="O3" s="212"/>
      <c r="P3" s="212"/>
      <c r="Q3" s="213"/>
    </row>
    <row r="4" spans="1:17" s="41" customFormat="1" ht="24.9" customHeight="1" x14ac:dyDescent="0.2">
      <c r="A4" s="210"/>
      <c r="B4" s="142">
        <v>2019</v>
      </c>
      <c r="C4" s="143">
        <v>2022</v>
      </c>
      <c r="D4" s="143">
        <v>2023</v>
      </c>
      <c r="E4" s="144" t="s">
        <v>338</v>
      </c>
      <c r="F4" s="143">
        <v>2019</v>
      </c>
      <c r="G4" s="143">
        <v>2022</v>
      </c>
      <c r="H4" s="143">
        <v>2023</v>
      </c>
      <c r="I4" s="143" t="s">
        <v>338</v>
      </c>
      <c r="J4" s="142">
        <v>2019</v>
      </c>
      <c r="K4" s="143">
        <v>2022</v>
      </c>
      <c r="L4" s="143">
        <v>2023</v>
      </c>
      <c r="M4" s="144" t="s">
        <v>338</v>
      </c>
      <c r="N4" s="143">
        <v>2019</v>
      </c>
      <c r="O4" s="66">
        <v>2022</v>
      </c>
      <c r="P4" s="66">
        <v>2023</v>
      </c>
      <c r="Q4" s="67" t="s">
        <v>338</v>
      </c>
    </row>
    <row r="5" spans="1:17" s="41" customFormat="1" ht="12" customHeight="1" x14ac:dyDescent="0.2">
      <c r="A5" s="26" t="s">
        <v>113</v>
      </c>
      <c r="B5" s="27">
        <v>109</v>
      </c>
      <c r="C5" s="27">
        <v>105</v>
      </c>
      <c r="D5" s="27">
        <v>99</v>
      </c>
      <c r="E5" s="22">
        <f>D5/C5-1</f>
        <v>-5.7142857142857162E-2</v>
      </c>
      <c r="F5" s="27">
        <v>368</v>
      </c>
      <c r="G5" s="27">
        <v>384</v>
      </c>
      <c r="H5" s="27">
        <v>343</v>
      </c>
      <c r="I5" s="15">
        <f>H5/G5-1</f>
        <v>-0.10677083333333337</v>
      </c>
      <c r="J5" s="13">
        <v>10249</v>
      </c>
      <c r="K5" s="13">
        <v>8178</v>
      </c>
      <c r="L5" s="13">
        <v>8813</v>
      </c>
      <c r="M5" s="22">
        <f>L5/K5-1</f>
        <v>7.7647346539496231E-2</v>
      </c>
      <c r="N5" s="13">
        <f t="shared" ref="N5:P7" si="0">B5+F5+J5</f>
        <v>10726</v>
      </c>
      <c r="O5" s="69">
        <f t="shared" si="0"/>
        <v>8667</v>
      </c>
      <c r="P5" s="69">
        <f t="shared" si="0"/>
        <v>9255</v>
      </c>
      <c r="Q5" s="82">
        <f>P5/O5-1</f>
        <v>6.7843544479058604E-2</v>
      </c>
    </row>
    <row r="6" spans="1:17" s="41" customFormat="1" ht="12" customHeight="1" x14ac:dyDescent="0.2">
      <c r="A6" s="26" t="s">
        <v>355</v>
      </c>
      <c r="B6" s="27">
        <v>6</v>
      </c>
      <c r="C6" s="27">
        <v>0</v>
      </c>
      <c r="D6" s="27">
        <v>4</v>
      </c>
      <c r="E6" s="22" t="s">
        <v>62</v>
      </c>
      <c r="F6" s="27">
        <v>23</v>
      </c>
      <c r="G6" s="27">
        <v>23</v>
      </c>
      <c r="H6" s="27">
        <v>12</v>
      </c>
      <c r="I6" s="15">
        <f t="shared" ref="I6:I7" si="1">H6/G6-1</f>
        <v>-0.47826086956521741</v>
      </c>
      <c r="J6" s="27">
        <v>180</v>
      </c>
      <c r="K6" s="27">
        <v>183</v>
      </c>
      <c r="L6" s="27">
        <v>167</v>
      </c>
      <c r="M6" s="22">
        <f t="shared" ref="M6:M7" si="2">L6/K6-1</f>
        <v>-8.7431693989071024E-2</v>
      </c>
      <c r="N6" s="13">
        <f t="shared" si="0"/>
        <v>209</v>
      </c>
      <c r="O6" s="13">
        <f t="shared" si="0"/>
        <v>206</v>
      </c>
      <c r="P6" s="13">
        <f t="shared" si="0"/>
        <v>183</v>
      </c>
      <c r="Q6" s="15">
        <f t="shared" ref="Q6:Q7" si="3">P6/O6-1</f>
        <v>-0.11165048543689315</v>
      </c>
    </row>
    <row r="7" spans="1:17" s="41" customFormat="1" ht="12" customHeight="1" x14ac:dyDescent="0.2">
      <c r="A7" s="26" t="s">
        <v>356</v>
      </c>
      <c r="B7" s="27">
        <v>30</v>
      </c>
      <c r="C7" s="27">
        <v>2</v>
      </c>
      <c r="D7" s="27">
        <v>2</v>
      </c>
      <c r="E7" s="22">
        <f t="shared" ref="E7" si="4">D7/C7-1</f>
        <v>0</v>
      </c>
      <c r="F7" s="27">
        <v>27</v>
      </c>
      <c r="G7" s="27">
        <v>7</v>
      </c>
      <c r="H7" s="27">
        <v>11</v>
      </c>
      <c r="I7" s="15">
        <f t="shared" si="1"/>
        <v>0.5714285714285714</v>
      </c>
      <c r="J7" s="27">
        <v>238</v>
      </c>
      <c r="K7" s="27">
        <v>212</v>
      </c>
      <c r="L7" s="27">
        <v>221</v>
      </c>
      <c r="M7" s="22">
        <f t="shared" si="2"/>
        <v>4.2452830188679291E-2</v>
      </c>
      <c r="N7" s="13">
        <f t="shared" si="0"/>
        <v>295</v>
      </c>
      <c r="O7" s="13">
        <f t="shared" si="0"/>
        <v>221</v>
      </c>
      <c r="P7" s="13">
        <f t="shared" si="0"/>
        <v>234</v>
      </c>
      <c r="Q7" s="15">
        <f t="shared" si="3"/>
        <v>5.8823529411764719E-2</v>
      </c>
    </row>
    <row r="8" spans="1:17" s="41" customFormat="1" ht="12" customHeight="1" thickBot="1" x14ac:dyDescent="0.25">
      <c r="A8" s="28" t="s">
        <v>0</v>
      </c>
      <c r="B8" s="23">
        <f>SUM(B5:B7)</f>
        <v>145</v>
      </c>
      <c r="C8" s="16">
        <f t="shared" ref="C8:D8" si="5">SUM(C5:C7)</f>
        <v>107</v>
      </c>
      <c r="D8" s="16">
        <f t="shared" si="5"/>
        <v>105</v>
      </c>
      <c r="E8" s="24">
        <f t="shared" ref="E8" si="6">D8/C8-1</f>
        <v>-1.8691588785046731E-2</v>
      </c>
      <c r="F8" s="16">
        <f t="shared" ref="F8:H8" si="7">SUM(F5:F7)</f>
        <v>418</v>
      </c>
      <c r="G8" s="16">
        <f t="shared" si="7"/>
        <v>414</v>
      </c>
      <c r="H8" s="16">
        <f t="shared" si="7"/>
        <v>366</v>
      </c>
      <c r="I8" s="17">
        <f t="shared" ref="I8" si="8">H8/G8-1</f>
        <v>-0.11594202898550721</v>
      </c>
      <c r="J8" s="23">
        <f t="shared" ref="J8:L8" si="9">SUM(J5:J7)</f>
        <v>10667</v>
      </c>
      <c r="K8" s="16">
        <f t="shared" si="9"/>
        <v>8573</v>
      </c>
      <c r="L8" s="16">
        <f t="shared" si="9"/>
        <v>9201</v>
      </c>
      <c r="M8" s="24">
        <f t="shared" ref="M8" si="10">L8/K8-1</f>
        <v>7.3253236906567043E-2</v>
      </c>
      <c r="N8" s="16">
        <f t="shared" ref="N8:P8" si="11">SUM(N5:N7)</f>
        <v>11230</v>
      </c>
      <c r="O8" s="16">
        <f t="shared" si="11"/>
        <v>9094</v>
      </c>
      <c r="P8" s="16">
        <f t="shared" si="11"/>
        <v>9672</v>
      </c>
      <c r="Q8" s="17">
        <f t="shared" ref="Q8" si="12">P8/O8-1</f>
        <v>6.3558390147349986E-2</v>
      </c>
    </row>
    <row r="9" spans="1:17" s="41" customFormat="1" ht="12" customHeight="1" x14ac:dyDescent="0.2"/>
    <row r="10" spans="1:17" s="41" customFormat="1" ht="12" customHeight="1" x14ac:dyDescent="0.2"/>
    <row r="11" spans="1:17" s="41" customFormat="1" ht="12" customHeight="1" x14ac:dyDescent="0.2"/>
    <row r="12" spans="1:17" s="41" customFormat="1" ht="12" customHeight="1" x14ac:dyDescent="0.2"/>
    <row r="13" spans="1:17" s="41" customFormat="1" ht="12" customHeight="1" x14ac:dyDescent="0.2"/>
    <row r="14" spans="1:17" s="41" customFormat="1" ht="12" customHeight="1" x14ac:dyDescent="0.2"/>
    <row r="15" spans="1:17" s="41" customFormat="1" ht="12" customHeight="1" x14ac:dyDescent="0.2"/>
    <row r="16" spans="1:17" s="41" customFormat="1" ht="12" customHeight="1" x14ac:dyDescent="0.2"/>
    <row r="17" s="41" customFormat="1" ht="12" customHeight="1" x14ac:dyDescent="0.2"/>
    <row r="18" s="41" customFormat="1" ht="12" customHeight="1" x14ac:dyDescent="0.2"/>
    <row r="19" s="41" customFormat="1" ht="12" customHeight="1" x14ac:dyDescent="0.2"/>
    <row r="20" s="41" customFormat="1" ht="12" customHeight="1" x14ac:dyDescent="0.2"/>
    <row r="21" s="41" customFormat="1" ht="12" customHeight="1" x14ac:dyDescent="0.2"/>
    <row r="22" s="41" customFormat="1" ht="12" customHeight="1" x14ac:dyDescent="0.2"/>
    <row r="23" s="41" customFormat="1" ht="12" customHeight="1" x14ac:dyDescent="0.2"/>
    <row r="24" s="41" customFormat="1" ht="12" customHeight="1" x14ac:dyDescent="0.2"/>
    <row r="25" s="41" customFormat="1" ht="12" customHeight="1" x14ac:dyDescent="0.2"/>
    <row r="26" s="41" customFormat="1" ht="12" customHeight="1" x14ac:dyDescent="0.2"/>
    <row r="27" s="41" customFormat="1" ht="12" customHeight="1" x14ac:dyDescent="0.2"/>
    <row r="28" s="41" customFormat="1" ht="12" customHeight="1" x14ac:dyDescent="0.2"/>
    <row r="29" s="41" customFormat="1" ht="12" customHeight="1" x14ac:dyDescent="0.2"/>
    <row r="30" s="38" customFormat="1" ht="12" customHeight="1" x14ac:dyDescent="0.3"/>
    <row r="31" s="38" customFormat="1" ht="12" customHeight="1" x14ac:dyDescent="0.3"/>
    <row r="32" s="38" customFormat="1" ht="12" customHeight="1" x14ac:dyDescent="0.3"/>
    <row r="33" s="38" customFormat="1" ht="12" customHeight="1" x14ac:dyDescent="0.3"/>
  </sheetData>
  <mergeCells count="5"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orientation="portrait" r:id="rId1"/>
  <ignoredErrors>
    <ignoredError sqref="B8:H8 N8:Q8" formulaRange="1"/>
    <ignoredError sqref="I8:M8" formula="1" formulaRange="1"/>
  </ignoredErrors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817BB-AE58-4B2C-91AA-6ABA46184C49}">
  <dimension ref="A1:F33"/>
  <sheetViews>
    <sheetView showGridLines="0" zoomScale="120" zoomScaleNormal="120" workbookViewId="0">
      <selection activeCell="H1" sqref="H1"/>
    </sheetView>
  </sheetViews>
  <sheetFormatPr defaultColWidth="9.109375" defaultRowHeight="14.4" x14ac:dyDescent="0.3"/>
  <cols>
    <col min="1" max="1" width="15.6640625" style="38" customWidth="1"/>
    <col min="2" max="4" width="7.6640625" style="38" customWidth="1"/>
    <col min="5" max="5" width="16.33203125" style="38" customWidth="1"/>
    <col min="6" max="24" width="5.6640625" style="38" customWidth="1"/>
    <col min="25" max="16384" width="9.109375" style="38"/>
  </cols>
  <sheetData>
    <row r="1" spans="1:6" ht="19.95" customHeight="1" x14ac:dyDescent="0.3">
      <c r="A1" s="1" t="s">
        <v>343</v>
      </c>
      <c r="B1" s="37"/>
      <c r="C1" s="37"/>
      <c r="D1" s="37"/>
      <c r="E1" s="37"/>
      <c r="F1" s="37"/>
    </row>
    <row r="2" spans="1:6" s="41" customFormat="1" ht="25.2" customHeight="1" thickBot="1" x14ac:dyDescent="0.25"/>
    <row r="3" spans="1:6" s="41" customFormat="1" ht="19.95" customHeight="1" thickBot="1" x14ac:dyDescent="0.25">
      <c r="A3" s="134" t="s">
        <v>114</v>
      </c>
      <c r="B3" s="100" t="s">
        <v>50</v>
      </c>
      <c r="C3" s="101" t="s">
        <v>51</v>
      </c>
      <c r="D3" s="100" t="s">
        <v>52</v>
      </c>
      <c r="E3" s="101" t="s">
        <v>115</v>
      </c>
    </row>
    <row r="4" spans="1:6" s="41" customFormat="1" ht="13.2" customHeight="1" x14ac:dyDescent="0.2">
      <c r="A4" s="102">
        <v>2019</v>
      </c>
      <c r="B4" s="201">
        <v>145</v>
      </c>
      <c r="C4" s="94">
        <v>418</v>
      </c>
      <c r="D4" s="204">
        <v>10667</v>
      </c>
      <c r="E4" s="95">
        <f>B4+C4+D4</f>
        <v>11230</v>
      </c>
    </row>
    <row r="5" spans="1:6" s="41" customFormat="1" ht="12" customHeight="1" x14ac:dyDescent="0.2">
      <c r="A5" s="102">
        <v>2020</v>
      </c>
      <c r="B5" s="202">
        <v>78</v>
      </c>
      <c r="C5" s="96">
        <v>311</v>
      </c>
      <c r="D5" s="205">
        <v>6636</v>
      </c>
      <c r="E5" s="95">
        <f t="shared" ref="E5:E8" si="0">B5+C5+D5</f>
        <v>7025</v>
      </c>
    </row>
    <row r="6" spans="1:6" s="41" customFormat="1" ht="12" customHeight="1" x14ac:dyDescent="0.2">
      <c r="A6" s="102">
        <v>2021</v>
      </c>
      <c r="B6" s="202">
        <v>83</v>
      </c>
      <c r="C6" s="96">
        <v>364</v>
      </c>
      <c r="D6" s="205">
        <v>7717</v>
      </c>
      <c r="E6" s="95">
        <f t="shared" si="0"/>
        <v>8164</v>
      </c>
    </row>
    <row r="7" spans="1:6" s="41" customFormat="1" ht="12" customHeight="1" x14ac:dyDescent="0.2">
      <c r="A7" s="102">
        <v>2022</v>
      </c>
      <c r="B7" s="202">
        <v>107</v>
      </c>
      <c r="C7" s="96">
        <v>414</v>
      </c>
      <c r="D7" s="205">
        <v>8573</v>
      </c>
      <c r="E7" s="95">
        <f t="shared" si="0"/>
        <v>9094</v>
      </c>
    </row>
    <row r="8" spans="1:6" s="41" customFormat="1" ht="12" customHeight="1" thickBot="1" x14ac:dyDescent="0.25">
      <c r="A8" s="103">
        <v>2023</v>
      </c>
      <c r="B8" s="203">
        <v>105</v>
      </c>
      <c r="C8" s="159">
        <v>366</v>
      </c>
      <c r="D8" s="206">
        <v>9201</v>
      </c>
      <c r="E8" s="104">
        <f t="shared" si="0"/>
        <v>9672</v>
      </c>
    </row>
    <row r="9" spans="1:6" s="41" customFormat="1" ht="12" customHeight="1" x14ac:dyDescent="0.2"/>
    <row r="10" spans="1:6" s="41" customFormat="1" ht="12" customHeight="1" x14ac:dyDescent="0.2"/>
    <row r="11" spans="1:6" s="41" customFormat="1" ht="12" customHeight="1" x14ac:dyDescent="0.2"/>
    <row r="12" spans="1:6" s="41" customFormat="1" ht="12" customHeight="1" x14ac:dyDescent="0.2"/>
    <row r="13" spans="1:6" s="41" customFormat="1" ht="12" customHeight="1" x14ac:dyDescent="0.2"/>
    <row r="14" spans="1:6" s="41" customFormat="1" ht="12" customHeight="1" x14ac:dyDescent="0.2"/>
    <row r="15" spans="1:6" s="41" customFormat="1" ht="12" customHeight="1" x14ac:dyDescent="0.2"/>
    <row r="16" spans="1:6" s="41" customFormat="1" ht="12" customHeight="1" x14ac:dyDescent="0.2"/>
    <row r="17" s="41" customFormat="1" ht="12" customHeight="1" x14ac:dyDescent="0.2"/>
    <row r="18" s="41" customFormat="1" ht="12" customHeight="1" x14ac:dyDescent="0.2"/>
    <row r="19" s="41" customFormat="1" ht="12" customHeight="1" x14ac:dyDescent="0.2"/>
    <row r="20" s="41" customFormat="1" ht="12" customHeight="1" x14ac:dyDescent="0.2"/>
    <row r="21" s="41" customFormat="1" ht="12" customHeight="1" x14ac:dyDescent="0.2"/>
    <row r="22" s="41" customFormat="1" ht="12" customHeight="1" x14ac:dyDescent="0.2"/>
    <row r="23" s="41" customFormat="1" ht="12" customHeight="1" x14ac:dyDescent="0.2"/>
    <row r="24" s="41" customFormat="1" ht="12" customHeight="1" x14ac:dyDescent="0.2"/>
    <row r="25" s="41" customFormat="1" ht="12" customHeight="1" x14ac:dyDescent="0.2"/>
    <row r="26" s="41" customFormat="1" ht="12" customHeight="1" x14ac:dyDescent="0.2"/>
    <row r="27" s="41" customFormat="1" ht="12" customHeight="1" x14ac:dyDescent="0.2"/>
    <row r="28" s="41" customFormat="1" ht="12" customHeight="1" x14ac:dyDescent="0.2"/>
    <row r="29" s="41" customFormat="1" ht="12" customHeight="1" x14ac:dyDescent="0.2"/>
    <row r="30" s="38" customFormat="1" ht="12" customHeight="1" x14ac:dyDescent="0.3"/>
    <row r="31" s="38" customFormat="1" ht="12" customHeight="1" x14ac:dyDescent="0.3"/>
    <row r="32" s="38" customFormat="1" ht="12" customHeight="1" x14ac:dyDescent="0.3"/>
    <row r="33" s="38" customFormat="1" ht="12" customHeight="1" x14ac:dyDescent="0.3"/>
  </sheetData>
  <pageMargins left="0.7" right="0.7" top="0.75" bottom="0.75" header="0.3" footer="0.3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33163-BA9D-4010-9150-465851939ECC}">
  <dimension ref="A1:Q33"/>
  <sheetViews>
    <sheetView showGridLines="0" zoomScale="120" zoomScaleNormal="120" workbookViewId="0">
      <selection activeCell="H1" sqref="H1"/>
    </sheetView>
  </sheetViews>
  <sheetFormatPr defaultColWidth="9.109375" defaultRowHeight="14.4" x14ac:dyDescent="0.3"/>
  <cols>
    <col min="1" max="1" width="15.6640625" style="38" customWidth="1"/>
    <col min="2" max="17" width="7.6640625" style="38" customWidth="1"/>
    <col min="18" max="24" width="5.6640625" style="38" customWidth="1"/>
    <col min="25" max="16384" width="9.109375" style="38"/>
  </cols>
  <sheetData>
    <row r="1" spans="1:17" ht="19.95" customHeight="1" x14ac:dyDescent="0.3">
      <c r="A1" s="1" t="s">
        <v>195</v>
      </c>
      <c r="B1" s="30"/>
      <c r="C1" s="30"/>
      <c r="D1" s="30"/>
      <c r="E1" s="30"/>
      <c r="F1" s="30"/>
      <c r="G1" s="34"/>
    </row>
    <row r="2" spans="1:17" s="41" customFormat="1" ht="25.2" customHeight="1" thickBot="1" x14ac:dyDescent="0.25"/>
    <row r="3" spans="1:17" s="41" customFormat="1" ht="13.95" customHeight="1" x14ac:dyDescent="0.2">
      <c r="A3" s="209" t="s">
        <v>48</v>
      </c>
      <c r="B3" s="211" t="s">
        <v>50</v>
      </c>
      <c r="C3" s="212"/>
      <c r="D3" s="212"/>
      <c r="E3" s="213"/>
      <c r="F3" s="212" t="s">
        <v>51</v>
      </c>
      <c r="G3" s="212"/>
      <c r="H3" s="212"/>
      <c r="I3" s="212"/>
      <c r="J3" s="211" t="s">
        <v>52</v>
      </c>
      <c r="K3" s="212"/>
      <c r="L3" s="212"/>
      <c r="M3" s="213"/>
      <c r="N3" s="212" t="s">
        <v>115</v>
      </c>
      <c r="O3" s="212"/>
      <c r="P3" s="212"/>
      <c r="Q3" s="213"/>
    </row>
    <row r="4" spans="1:17" s="41" customFormat="1" ht="24.9" customHeight="1" x14ac:dyDescent="0.2">
      <c r="A4" s="210"/>
      <c r="B4" s="142">
        <v>2019</v>
      </c>
      <c r="C4" s="143">
        <v>2022</v>
      </c>
      <c r="D4" s="143">
        <v>2023</v>
      </c>
      <c r="E4" s="144" t="s">
        <v>338</v>
      </c>
      <c r="F4" s="143">
        <v>2019</v>
      </c>
      <c r="G4" s="143">
        <v>2022</v>
      </c>
      <c r="H4" s="143">
        <v>2023</v>
      </c>
      <c r="I4" s="143" t="s">
        <v>338</v>
      </c>
      <c r="J4" s="142">
        <v>2019</v>
      </c>
      <c r="K4" s="143">
        <v>2022</v>
      </c>
      <c r="L4" s="143">
        <v>2023</v>
      </c>
      <c r="M4" s="144" t="s">
        <v>338</v>
      </c>
      <c r="N4" s="66">
        <v>2019</v>
      </c>
      <c r="O4" s="66">
        <v>2022</v>
      </c>
      <c r="P4" s="66">
        <v>2023</v>
      </c>
      <c r="Q4" s="67" t="s">
        <v>338</v>
      </c>
    </row>
    <row r="5" spans="1:17" s="41" customFormat="1" ht="12" customHeight="1" x14ac:dyDescent="0.2">
      <c r="A5" s="26" t="s">
        <v>266</v>
      </c>
      <c r="B5" s="27">
        <v>11</v>
      </c>
      <c r="C5" s="27">
        <v>14</v>
      </c>
      <c r="D5" s="27">
        <v>8</v>
      </c>
      <c r="E5" s="22">
        <f t="shared" ref="E5:E16" si="0">D5/C5-1</f>
        <v>-0.4285714285714286</v>
      </c>
      <c r="F5" s="27">
        <v>20</v>
      </c>
      <c r="G5" s="27">
        <v>40</v>
      </c>
      <c r="H5" s="27">
        <v>31</v>
      </c>
      <c r="I5" s="15">
        <f t="shared" ref="I5:I16" si="1">H5/G5-1</f>
        <v>-0.22499999999999998</v>
      </c>
      <c r="J5" s="27">
        <v>804</v>
      </c>
      <c r="K5" s="27">
        <v>504</v>
      </c>
      <c r="L5" s="27">
        <v>675</v>
      </c>
      <c r="M5" s="22">
        <f t="shared" ref="M5:M16" si="2">L5/K5-1</f>
        <v>0.33928571428571419</v>
      </c>
      <c r="N5" s="69">
        <f>B5+F5+J5</f>
        <v>835</v>
      </c>
      <c r="O5" s="69">
        <f t="shared" ref="O5:O16" si="3">C5+G5+K5</f>
        <v>558</v>
      </c>
      <c r="P5" s="69">
        <f t="shared" ref="P5:P16" si="4">D5+H5+L5</f>
        <v>714</v>
      </c>
      <c r="Q5" s="82">
        <f t="shared" ref="Q5:Q16" si="5">P5/O5-1</f>
        <v>0.27956989247311825</v>
      </c>
    </row>
    <row r="6" spans="1:17" s="41" customFormat="1" ht="12" customHeight="1" x14ac:dyDescent="0.2">
      <c r="A6" s="26" t="s">
        <v>267</v>
      </c>
      <c r="B6" s="27">
        <v>6</v>
      </c>
      <c r="C6" s="27">
        <v>7</v>
      </c>
      <c r="D6" s="27">
        <v>9</v>
      </c>
      <c r="E6" s="22">
        <f t="shared" si="0"/>
        <v>0.28571428571428581</v>
      </c>
      <c r="F6" s="27">
        <v>20</v>
      </c>
      <c r="G6" s="27">
        <v>22</v>
      </c>
      <c r="H6" s="27">
        <v>15</v>
      </c>
      <c r="I6" s="15">
        <f t="shared" si="1"/>
        <v>-0.31818181818181823</v>
      </c>
      <c r="J6" s="27">
        <v>637</v>
      </c>
      <c r="K6" s="27">
        <v>543</v>
      </c>
      <c r="L6" s="27">
        <v>575</v>
      </c>
      <c r="M6" s="22">
        <f t="shared" si="2"/>
        <v>5.8931860036832484E-2</v>
      </c>
      <c r="N6" s="13">
        <f t="shared" ref="N6:N16" si="6">B6+F6+J6</f>
        <v>663</v>
      </c>
      <c r="O6" s="13">
        <f t="shared" si="3"/>
        <v>572</v>
      </c>
      <c r="P6" s="13">
        <f t="shared" si="4"/>
        <v>599</v>
      </c>
      <c r="Q6" s="15">
        <f t="shared" si="5"/>
        <v>4.7202797202797298E-2</v>
      </c>
    </row>
    <row r="7" spans="1:17" s="41" customFormat="1" ht="12" customHeight="1" x14ac:dyDescent="0.2">
      <c r="A7" s="26" t="s">
        <v>268</v>
      </c>
      <c r="B7" s="27">
        <v>5</v>
      </c>
      <c r="C7" s="27">
        <v>10</v>
      </c>
      <c r="D7" s="27">
        <v>6</v>
      </c>
      <c r="E7" s="22">
        <f t="shared" si="0"/>
        <v>-0.4</v>
      </c>
      <c r="F7" s="27">
        <v>33</v>
      </c>
      <c r="G7" s="27">
        <v>33</v>
      </c>
      <c r="H7" s="27">
        <v>22</v>
      </c>
      <c r="I7" s="15">
        <f t="shared" si="1"/>
        <v>-0.33333333333333337</v>
      </c>
      <c r="J7" s="27">
        <v>866</v>
      </c>
      <c r="K7" s="27">
        <v>594</v>
      </c>
      <c r="L7" s="27">
        <v>655</v>
      </c>
      <c r="M7" s="22">
        <f t="shared" si="2"/>
        <v>0.10269360269360273</v>
      </c>
      <c r="N7" s="13">
        <f t="shared" si="6"/>
        <v>904</v>
      </c>
      <c r="O7" s="13">
        <f t="shared" si="3"/>
        <v>637</v>
      </c>
      <c r="P7" s="13">
        <f t="shared" si="4"/>
        <v>683</v>
      </c>
      <c r="Q7" s="15">
        <f t="shared" si="5"/>
        <v>7.2213500784929385E-2</v>
      </c>
    </row>
    <row r="8" spans="1:17" s="41" customFormat="1" ht="12" customHeight="1" x14ac:dyDescent="0.2">
      <c r="A8" s="26" t="s">
        <v>269</v>
      </c>
      <c r="B8" s="27">
        <v>35</v>
      </c>
      <c r="C8" s="27">
        <v>3</v>
      </c>
      <c r="D8" s="27">
        <v>13</v>
      </c>
      <c r="E8" s="22">
        <f t="shared" si="0"/>
        <v>3.333333333333333</v>
      </c>
      <c r="F8" s="27">
        <v>39</v>
      </c>
      <c r="G8" s="27">
        <v>31</v>
      </c>
      <c r="H8" s="27">
        <v>39</v>
      </c>
      <c r="I8" s="15">
        <f t="shared" si="1"/>
        <v>0.25806451612903225</v>
      </c>
      <c r="J8" s="27">
        <v>859</v>
      </c>
      <c r="K8" s="27">
        <v>681</v>
      </c>
      <c r="L8" s="27">
        <v>766</v>
      </c>
      <c r="M8" s="22">
        <f t="shared" si="2"/>
        <v>0.12481644640234957</v>
      </c>
      <c r="N8" s="13">
        <f t="shared" si="6"/>
        <v>933</v>
      </c>
      <c r="O8" s="13">
        <f t="shared" si="3"/>
        <v>715</v>
      </c>
      <c r="P8" s="13">
        <f t="shared" si="4"/>
        <v>818</v>
      </c>
      <c r="Q8" s="15">
        <f t="shared" si="5"/>
        <v>0.14405594405594413</v>
      </c>
    </row>
    <row r="9" spans="1:17" s="41" customFormat="1" ht="12" customHeight="1" x14ac:dyDescent="0.2">
      <c r="A9" s="26" t="s">
        <v>270</v>
      </c>
      <c r="B9" s="27">
        <v>12</v>
      </c>
      <c r="C9" s="27">
        <v>11</v>
      </c>
      <c r="D9" s="27">
        <v>2</v>
      </c>
      <c r="E9" s="22">
        <f t="shared" si="0"/>
        <v>-0.81818181818181812</v>
      </c>
      <c r="F9" s="27">
        <v>31</v>
      </c>
      <c r="G9" s="27">
        <v>53</v>
      </c>
      <c r="H9" s="27">
        <v>21</v>
      </c>
      <c r="I9" s="15">
        <f t="shared" si="1"/>
        <v>-0.60377358490566035</v>
      </c>
      <c r="J9" s="27">
        <v>830</v>
      </c>
      <c r="K9" s="27">
        <v>714</v>
      </c>
      <c r="L9" s="27">
        <v>716</v>
      </c>
      <c r="M9" s="22">
        <f t="shared" si="2"/>
        <v>2.8011204481792618E-3</v>
      </c>
      <c r="N9" s="13">
        <f t="shared" si="6"/>
        <v>873</v>
      </c>
      <c r="O9" s="13">
        <f t="shared" si="3"/>
        <v>778</v>
      </c>
      <c r="P9" s="13">
        <f t="shared" si="4"/>
        <v>739</v>
      </c>
      <c r="Q9" s="15">
        <f t="shared" si="5"/>
        <v>-5.0128534704370176E-2</v>
      </c>
    </row>
    <row r="10" spans="1:17" s="41" customFormat="1" ht="12" customHeight="1" x14ac:dyDescent="0.2">
      <c r="A10" s="26" t="s">
        <v>271</v>
      </c>
      <c r="B10" s="27">
        <v>7</v>
      </c>
      <c r="C10" s="27">
        <v>7</v>
      </c>
      <c r="D10" s="27">
        <v>5</v>
      </c>
      <c r="E10" s="22">
        <f t="shared" si="0"/>
        <v>-0.2857142857142857</v>
      </c>
      <c r="F10" s="27">
        <v>39</v>
      </c>
      <c r="G10" s="27">
        <v>33</v>
      </c>
      <c r="H10" s="27">
        <v>29</v>
      </c>
      <c r="I10" s="15">
        <f t="shared" si="1"/>
        <v>-0.12121212121212122</v>
      </c>
      <c r="J10" s="27">
        <v>877</v>
      </c>
      <c r="K10" s="27">
        <v>732</v>
      </c>
      <c r="L10" s="27">
        <v>743</v>
      </c>
      <c r="M10" s="22">
        <f t="shared" si="2"/>
        <v>1.5027322404371546E-2</v>
      </c>
      <c r="N10" s="13">
        <f t="shared" si="6"/>
        <v>923</v>
      </c>
      <c r="O10" s="13">
        <f t="shared" si="3"/>
        <v>772</v>
      </c>
      <c r="P10" s="13">
        <f t="shared" si="4"/>
        <v>777</v>
      </c>
      <c r="Q10" s="15">
        <f t="shared" si="5"/>
        <v>6.4766839378238572E-3</v>
      </c>
    </row>
    <row r="11" spans="1:17" s="41" customFormat="1" ht="12" customHeight="1" x14ac:dyDescent="0.2">
      <c r="A11" s="26" t="s">
        <v>272</v>
      </c>
      <c r="B11" s="27">
        <v>10</v>
      </c>
      <c r="C11" s="27">
        <v>9</v>
      </c>
      <c r="D11" s="27">
        <v>16</v>
      </c>
      <c r="E11" s="22">
        <f t="shared" si="0"/>
        <v>0.77777777777777768</v>
      </c>
      <c r="F11" s="27">
        <v>43</v>
      </c>
      <c r="G11" s="27">
        <v>39</v>
      </c>
      <c r="H11" s="27">
        <v>39</v>
      </c>
      <c r="I11" s="15">
        <f t="shared" si="1"/>
        <v>0</v>
      </c>
      <c r="J11" s="27">
        <v>962</v>
      </c>
      <c r="K11" s="27">
        <v>873</v>
      </c>
      <c r="L11" s="27">
        <v>973</v>
      </c>
      <c r="M11" s="22">
        <f t="shared" si="2"/>
        <v>0.11454753722794964</v>
      </c>
      <c r="N11" s="13">
        <f t="shared" si="6"/>
        <v>1015</v>
      </c>
      <c r="O11" s="13">
        <f t="shared" si="3"/>
        <v>921</v>
      </c>
      <c r="P11" s="13">
        <f t="shared" si="4"/>
        <v>1028</v>
      </c>
      <c r="Q11" s="15">
        <f t="shared" si="5"/>
        <v>0.11617806731813252</v>
      </c>
    </row>
    <row r="12" spans="1:17" s="41" customFormat="1" ht="12" customHeight="1" x14ac:dyDescent="0.2">
      <c r="A12" s="26" t="s">
        <v>273</v>
      </c>
      <c r="B12" s="27">
        <v>16</v>
      </c>
      <c r="C12" s="27">
        <v>14</v>
      </c>
      <c r="D12" s="27">
        <v>16</v>
      </c>
      <c r="E12" s="22">
        <f t="shared" si="0"/>
        <v>0.14285714285714279</v>
      </c>
      <c r="F12" s="27">
        <v>70</v>
      </c>
      <c r="G12" s="27">
        <v>52</v>
      </c>
      <c r="H12" s="27">
        <v>55</v>
      </c>
      <c r="I12" s="15">
        <f t="shared" si="1"/>
        <v>5.7692307692307709E-2</v>
      </c>
      <c r="J12" s="13">
        <v>1212</v>
      </c>
      <c r="K12" s="13">
        <v>1106</v>
      </c>
      <c r="L12" s="13">
        <v>1029</v>
      </c>
      <c r="M12" s="22">
        <f t="shared" si="2"/>
        <v>-6.9620253164557E-2</v>
      </c>
      <c r="N12" s="13">
        <f t="shared" si="6"/>
        <v>1298</v>
      </c>
      <c r="O12" s="13">
        <f t="shared" si="3"/>
        <v>1172</v>
      </c>
      <c r="P12" s="13">
        <f t="shared" si="4"/>
        <v>1100</v>
      </c>
      <c r="Q12" s="15">
        <f t="shared" si="5"/>
        <v>-6.1433447098976135E-2</v>
      </c>
    </row>
    <row r="13" spans="1:17" s="41" customFormat="1" ht="12" customHeight="1" x14ac:dyDescent="0.2">
      <c r="A13" s="26" t="s">
        <v>274</v>
      </c>
      <c r="B13" s="27">
        <v>18</v>
      </c>
      <c r="C13" s="27">
        <v>8</v>
      </c>
      <c r="D13" s="27">
        <v>16</v>
      </c>
      <c r="E13" s="22">
        <f t="shared" si="0"/>
        <v>1</v>
      </c>
      <c r="F13" s="27">
        <v>41</v>
      </c>
      <c r="G13" s="27">
        <v>39</v>
      </c>
      <c r="H13" s="27">
        <v>33</v>
      </c>
      <c r="I13" s="15">
        <f t="shared" si="1"/>
        <v>-0.15384615384615385</v>
      </c>
      <c r="J13" s="27">
        <v>982</v>
      </c>
      <c r="K13" s="27">
        <v>779</v>
      </c>
      <c r="L13" s="27">
        <v>831</v>
      </c>
      <c r="M13" s="22">
        <f t="shared" si="2"/>
        <v>6.6752246469833132E-2</v>
      </c>
      <c r="N13" s="13">
        <f t="shared" si="6"/>
        <v>1041</v>
      </c>
      <c r="O13" s="13">
        <f t="shared" si="3"/>
        <v>826</v>
      </c>
      <c r="P13" s="13">
        <f t="shared" si="4"/>
        <v>880</v>
      </c>
      <c r="Q13" s="15">
        <f t="shared" si="5"/>
        <v>6.5375302663438273E-2</v>
      </c>
    </row>
    <row r="14" spans="1:17" s="41" customFormat="1" ht="12" customHeight="1" x14ac:dyDescent="0.2">
      <c r="A14" s="26" t="s">
        <v>275</v>
      </c>
      <c r="B14" s="27">
        <v>14</v>
      </c>
      <c r="C14" s="27">
        <v>9</v>
      </c>
      <c r="D14" s="27">
        <v>3</v>
      </c>
      <c r="E14" s="22">
        <f t="shared" si="0"/>
        <v>-0.66666666666666674</v>
      </c>
      <c r="F14" s="27">
        <v>25</v>
      </c>
      <c r="G14" s="27">
        <v>24</v>
      </c>
      <c r="H14" s="27">
        <v>25</v>
      </c>
      <c r="I14" s="15">
        <f t="shared" si="1"/>
        <v>4.1666666666666741E-2</v>
      </c>
      <c r="J14" s="27">
        <v>859</v>
      </c>
      <c r="K14" s="27">
        <v>711</v>
      </c>
      <c r="L14" s="27">
        <v>769</v>
      </c>
      <c r="M14" s="22">
        <f t="shared" si="2"/>
        <v>8.1575246132208123E-2</v>
      </c>
      <c r="N14" s="13">
        <f t="shared" si="6"/>
        <v>898</v>
      </c>
      <c r="O14" s="13">
        <f t="shared" si="3"/>
        <v>744</v>
      </c>
      <c r="P14" s="13">
        <f t="shared" si="4"/>
        <v>797</v>
      </c>
      <c r="Q14" s="15">
        <f t="shared" si="5"/>
        <v>7.1236559139784994E-2</v>
      </c>
    </row>
    <row r="15" spans="1:17" s="41" customFormat="1" ht="12" customHeight="1" x14ac:dyDescent="0.2">
      <c r="A15" s="26" t="s">
        <v>276</v>
      </c>
      <c r="B15" s="27">
        <v>7</v>
      </c>
      <c r="C15" s="27">
        <v>7</v>
      </c>
      <c r="D15" s="27">
        <v>2</v>
      </c>
      <c r="E15" s="22">
        <f t="shared" si="0"/>
        <v>-0.7142857142857143</v>
      </c>
      <c r="F15" s="27">
        <v>25</v>
      </c>
      <c r="G15" s="27">
        <v>21</v>
      </c>
      <c r="H15" s="27">
        <v>23</v>
      </c>
      <c r="I15" s="15">
        <f t="shared" si="1"/>
        <v>9.5238095238095344E-2</v>
      </c>
      <c r="J15" s="27">
        <v>898</v>
      </c>
      <c r="K15" s="27">
        <v>665</v>
      </c>
      <c r="L15" s="27">
        <v>726</v>
      </c>
      <c r="M15" s="22">
        <f t="shared" si="2"/>
        <v>9.1729323308270772E-2</v>
      </c>
      <c r="N15" s="13">
        <f t="shared" si="6"/>
        <v>930</v>
      </c>
      <c r="O15" s="13">
        <f t="shared" si="3"/>
        <v>693</v>
      </c>
      <c r="P15" s="13">
        <f t="shared" si="4"/>
        <v>751</v>
      </c>
      <c r="Q15" s="15">
        <f t="shared" si="5"/>
        <v>8.3694083694083599E-2</v>
      </c>
    </row>
    <row r="16" spans="1:17" s="41" customFormat="1" ht="12" customHeight="1" x14ac:dyDescent="0.2">
      <c r="A16" s="26" t="s">
        <v>277</v>
      </c>
      <c r="B16" s="27">
        <v>4</v>
      </c>
      <c r="C16" s="27">
        <v>8</v>
      </c>
      <c r="D16" s="27">
        <v>9</v>
      </c>
      <c r="E16" s="22">
        <f t="shared" si="0"/>
        <v>0.125</v>
      </c>
      <c r="F16" s="27">
        <v>32</v>
      </c>
      <c r="G16" s="27">
        <v>27</v>
      </c>
      <c r="H16" s="27">
        <v>34</v>
      </c>
      <c r="I16" s="15">
        <f t="shared" si="1"/>
        <v>0.2592592592592593</v>
      </c>
      <c r="J16" s="27">
        <v>881</v>
      </c>
      <c r="K16" s="27">
        <v>671</v>
      </c>
      <c r="L16" s="27">
        <v>743</v>
      </c>
      <c r="M16" s="22">
        <f t="shared" si="2"/>
        <v>0.10730253353204167</v>
      </c>
      <c r="N16" s="13">
        <f t="shared" si="6"/>
        <v>917</v>
      </c>
      <c r="O16" s="13">
        <f t="shared" si="3"/>
        <v>706</v>
      </c>
      <c r="P16" s="13">
        <f t="shared" si="4"/>
        <v>786</v>
      </c>
      <c r="Q16" s="15">
        <f t="shared" si="5"/>
        <v>0.11331444759206799</v>
      </c>
    </row>
    <row r="17" spans="1:17" s="41" customFormat="1" ht="12" customHeight="1" thickBot="1" x14ac:dyDescent="0.25">
      <c r="A17" s="28" t="s">
        <v>0</v>
      </c>
      <c r="B17" s="23">
        <f>SUM(B5:B16)</f>
        <v>145</v>
      </c>
      <c r="C17" s="16">
        <f t="shared" ref="C17:D17" si="7">SUM(C5:C16)</f>
        <v>107</v>
      </c>
      <c r="D17" s="16">
        <f t="shared" si="7"/>
        <v>105</v>
      </c>
      <c r="E17" s="24">
        <f>D17/C17-1</f>
        <v>-1.8691588785046731E-2</v>
      </c>
      <c r="F17" s="16">
        <f t="shared" ref="F17:H17" si="8">SUM(F5:F16)</f>
        <v>418</v>
      </c>
      <c r="G17" s="16">
        <f t="shared" si="8"/>
        <v>414</v>
      </c>
      <c r="H17" s="16">
        <f t="shared" si="8"/>
        <v>366</v>
      </c>
      <c r="I17" s="17">
        <f>H17/G17-1</f>
        <v>-0.11594202898550721</v>
      </c>
      <c r="J17" s="23">
        <f t="shared" ref="J17:L17" si="9">SUM(J5:J16)</f>
        <v>10667</v>
      </c>
      <c r="K17" s="16">
        <f t="shared" si="9"/>
        <v>8573</v>
      </c>
      <c r="L17" s="16">
        <f t="shared" si="9"/>
        <v>9201</v>
      </c>
      <c r="M17" s="24">
        <f>L17/K17-1</f>
        <v>7.3253236906567043E-2</v>
      </c>
      <c r="N17" s="16">
        <f t="shared" ref="N17:P17" si="10">SUM(N5:N16)</f>
        <v>11230</v>
      </c>
      <c r="O17" s="16">
        <f t="shared" si="10"/>
        <v>9094</v>
      </c>
      <c r="P17" s="16">
        <f t="shared" si="10"/>
        <v>9672</v>
      </c>
      <c r="Q17" s="17">
        <f>P17/O17-1</f>
        <v>6.3558390147349986E-2</v>
      </c>
    </row>
    <row r="18" spans="1:17" s="41" customFormat="1" ht="12" customHeight="1" x14ac:dyDescent="0.2"/>
    <row r="19" spans="1:17" s="41" customFormat="1" ht="12" customHeight="1" x14ac:dyDescent="0.2"/>
    <row r="20" spans="1:17" s="41" customFormat="1" ht="12" customHeight="1" x14ac:dyDescent="0.2"/>
    <row r="21" spans="1:17" s="41" customFormat="1" ht="12" customHeight="1" x14ac:dyDescent="0.2"/>
    <row r="22" spans="1:17" s="41" customFormat="1" ht="12" customHeight="1" x14ac:dyDescent="0.2"/>
    <row r="23" spans="1:17" s="41" customFormat="1" ht="12" customHeight="1" x14ac:dyDescent="0.2"/>
    <row r="24" spans="1:17" s="41" customFormat="1" ht="12" customHeight="1" x14ac:dyDescent="0.2"/>
    <row r="25" spans="1:17" s="41" customFormat="1" ht="12" customHeight="1" x14ac:dyDescent="0.2"/>
    <row r="26" spans="1:17" s="41" customFormat="1" ht="12" customHeight="1" x14ac:dyDescent="0.2"/>
    <row r="27" spans="1:17" s="41" customFormat="1" ht="12" customHeight="1" x14ac:dyDescent="0.2"/>
    <row r="28" spans="1:17" s="41" customFormat="1" ht="12" customHeight="1" x14ac:dyDescent="0.2"/>
    <row r="29" spans="1:17" s="41" customFormat="1" ht="12" customHeight="1" x14ac:dyDescent="0.2"/>
    <row r="30" spans="1:17" ht="12" customHeight="1" x14ac:dyDescent="0.3"/>
    <row r="31" spans="1:17" ht="12" customHeight="1" x14ac:dyDescent="0.3"/>
    <row r="32" spans="1:17" ht="12" customHeight="1" x14ac:dyDescent="0.3"/>
    <row r="33" s="38" customFormat="1" ht="12" customHeight="1" x14ac:dyDescent="0.3"/>
  </sheetData>
  <mergeCells count="5"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orientation="portrait" r:id="rId1"/>
  <ignoredErrors>
    <ignoredError sqref="B17:H17 N17:Q17" formulaRange="1"/>
    <ignoredError sqref="I17:M17" formula="1" formulaRange="1"/>
  </ignoredErrors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4CFEB-7E07-4FE4-AF6C-2504EFAD81DC}">
  <dimension ref="A1:Q33"/>
  <sheetViews>
    <sheetView showGridLines="0" zoomScale="120" zoomScaleNormal="120" workbookViewId="0">
      <selection activeCell="I1" sqref="I1"/>
    </sheetView>
  </sheetViews>
  <sheetFormatPr defaultColWidth="9.109375" defaultRowHeight="14.4" x14ac:dyDescent="0.3"/>
  <cols>
    <col min="1" max="1" width="15.6640625" style="38" customWidth="1"/>
    <col min="2" max="17" width="7.6640625" style="38" customWidth="1"/>
    <col min="18" max="24" width="5.6640625" style="38" customWidth="1"/>
    <col min="25" max="16384" width="9.109375" style="38"/>
  </cols>
  <sheetData>
    <row r="1" spans="1:17" ht="19.95" customHeight="1" x14ac:dyDescent="0.3">
      <c r="A1" s="1" t="s">
        <v>196</v>
      </c>
      <c r="B1" s="30"/>
      <c r="C1" s="30"/>
      <c r="D1" s="30"/>
      <c r="E1" s="30"/>
      <c r="F1" s="30"/>
      <c r="G1" s="34"/>
    </row>
    <row r="2" spans="1:17" s="41" customFormat="1" ht="25.2" customHeight="1" thickBot="1" x14ac:dyDescent="0.25"/>
    <row r="3" spans="1:17" s="41" customFormat="1" ht="13.95" customHeight="1" x14ac:dyDescent="0.2">
      <c r="A3" s="209" t="s">
        <v>59</v>
      </c>
      <c r="B3" s="211" t="s">
        <v>50</v>
      </c>
      <c r="C3" s="212"/>
      <c r="D3" s="212"/>
      <c r="E3" s="213"/>
      <c r="F3" s="212" t="s">
        <v>51</v>
      </c>
      <c r="G3" s="212"/>
      <c r="H3" s="212"/>
      <c r="I3" s="212"/>
      <c r="J3" s="211" t="s">
        <v>52</v>
      </c>
      <c r="K3" s="212"/>
      <c r="L3" s="212"/>
      <c r="M3" s="213"/>
      <c r="N3" s="212" t="s">
        <v>115</v>
      </c>
      <c r="O3" s="212"/>
      <c r="P3" s="212"/>
      <c r="Q3" s="213"/>
    </row>
    <row r="4" spans="1:17" s="41" customFormat="1" ht="24.9" customHeight="1" x14ac:dyDescent="0.2">
      <c r="A4" s="210"/>
      <c r="B4" s="142">
        <v>2019</v>
      </c>
      <c r="C4" s="143">
        <v>2022</v>
      </c>
      <c r="D4" s="143">
        <v>2023</v>
      </c>
      <c r="E4" s="144" t="s">
        <v>338</v>
      </c>
      <c r="F4" s="143">
        <v>2019</v>
      </c>
      <c r="G4" s="143">
        <v>2022</v>
      </c>
      <c r="H4" s="143">
        <v>2023</v>
      </c>
      <c r="I4" s="143" t="s">
        <v>338</v>
      </c>
      <c r="J4" s="142">
        <v>2019</v>
      </c>
      <c r="K4" s="143">
        <v>2022</v>
      </c>
      <c r="L4" s="143">
        <v>2023</v>
      </c>
      <c r="M4" s="144" t="s">
        <v>338</v>
      </c>
      <c r="N4" s="143">
        <v>2019</v>
      </c>
      <c r="O4" s="66">
        <v>2022</v>
      </c>
      <c r="P4" s="66">
        <v>2023</v>
      </c>
      <c r="Q4" s="67" t="s">
        <v>338</v>
      </c>
    </row>
    <row r="5" spans="1:17" s="41" customFormat="1" ht="12" customHeight="1" x14ac:dyDescent="0.2">
      <c r="A5" s="26" t="s">
        <v>350</v>
      </c>
      <c r="B5" s="27">
        <v>13</v>
      </c>
      <c r="C5" s="27">
        <v>15</v>
      </c>
      <c r="D5" s="27">
        <v>14</v>
      </c>
      <c r="E5" s="22">
        <f t="shared" ref="E5:E11" si="0">D5/C5-1</f>
        <v>-6.6666666666666652E-2</v>
      </c>
      <c r="F5" s="27">
        <v>34</v>
      </c>
      <c r="G5" s="27">
        <v>41</v>
      </c>
      <c r="H5" s="27">
        <v>47</v>
      </c>
      <c r="I5" s="15">
        <f t="shared" ref="I5:I11" si="1">H5/G5-1</f>
        <v>0.14634146341463405</v>
      </c>
      <c r="J5" s="13">
        <v>1377</v>
      </c>
      <c r="K5" s="13">
        <v>1114</v>
      </c>
      <c r="L5" s="13">
        <v>1172</v>
      </c>
      <c r="M5" s="22">
        <f t="shared" ref="M5:M11" si="2">L5/K5-1</f>
        <v>5.2064631956912022E-2</v>
      </c>
      <c r="N5" s="13">
        <f t="shared" ref="N5:P11" si="3">B5+F5+J5</f>
        <v>1424</v>
      </c>
      <c r="O5" s="69">
        <f t="shared" si="3"/>
        <v>1170</v>
      </c>
      <c r="P5" s="69">
        <f t="shared" si="3"/>
        <v>1233</v>
      </c>
      <c r="Q5" s="82">
        <f t="shared" ref="Q5:Q11" si="4">P5/O5-1</f>
        <v>5.3846153846153877E-2</v>
      </c>
    </row>
    <row r="6" spans="1:17" s="41" customFormat="1" ht="12" customHeight="1" x14ac:dyDescent="0.2">
      <c r="A6" s="26" t="s">
        <v>351</v>
      </c>
      <c r="B6" s="27">
        <v>14</v>
      </c>
      <c r="C6" s="27">
        <v>6</v>
      </c>
      <c r="D6" s="27">
        <v>9</v>
      </c>
      <c r="E6" s="22">
        <f t="shared" si="0"/>
        <v>0.5</v>
      </c>
      <c r="F6" s="27">
        <v>53</v>
      </c>
      <c r="G6" s="27">
        <v>52</v>
      </c>
      <c r="H6" s="27">
        <v>37</v>
      </c>
      <c r="I6" s="15">
        <f t="shared" si="1"/>
        <v>-0.28846153846153844</v>
      </c>
      <c r="J6" s="13">
        <v>1384</v>
      </c>
      <c r="K6" s="13">
        <v>1092</v>
      </c>
      <c r="L6" s="13">
        <v>1107</v>
      </c>
      <c r="M6" s="22">
        <f t="shared" si="2"/>
        <v>1.3736263736263687E-2</v>
      </c>
      <c r="N6" s="13">
        <f t="shared" si="3"/>
        <v>1451</v>
      </c>
      <c r="O6" s="13">
        <f t="shared" si="3"/>
        <v>1150</v>
      </c>
      <c r="P6" s="13">
        <f t="shared" si="3"/>
        <v>1153</v>
      </c>
      <c r="Q6" s="15">
        <f t="shared" si="4"/>
        <v>2.6086956521738092E-3</v>
      </c>
    </row>
    <row r="7" spans="1:17" s="41" customFormat="1" ht="12" customHeight="1" x14ac:dyDescent="0.2">
      <c r="A7" s="26" t="s">
        <v>352</v>
      </c>
      <c r="B7" s="27">
        <v>44</v>
      </c>
      <c r="C7" s="27">
        <v>10</v>
      </c>
      <c r="D7" s="27">
        <v>7</v>
      </c>
      <c r="E7" s="22">
        <f t="shared" si="0"/>
        <v>-0.30000000000000004</v>
      </c>
      <c r="F7" s="27">
        <v>53</v>
      </c>
      <c r="G7" s="27">
        <v>39</v>
      </c>
      <c r="H7" s="27">
        <v>39</v>
      </c>
      <c r="I7" s="15">
        <f t="shared" si="1"/>
        <v>0</v>
      </c>
      <c r="J7" s="13">
        <v>1355</v>
      </c>
      <c r="K7" s="13">
        <v>1124</v>
      </c>
      <c r="L7" s="13">
        <v>1121</v>
      </c>
      <c r="M7" s="22">
        <f t="shared" si="2"/>
        <v>-2.669039145907437E-3</v>
      </c>
      <c r="N7" s="13">
        <f t="shared" si="3"/>
        <v>1452</v>
      </c>
      <c r="O7" s="13">
        <f t="shared" si="3"/>
        <v>1173</v>
      </c>
      <c r="P7" s="13">
        <f t="shared" si="3"/>
        <v>1167</v>
      </c>
      <c r="Q7" s="15">
        <f t="shared" si="4"/>
        <v>-5.1150895140664732E-3</v>
      </c>
    </row>
    <row r="8" spans="1:17" s="41" customFormat="1" ht="12" customHeight="1" x14ac:dyDescent="0.2">
      <c r="A8" s="26" t="s">
        <v>353</v>
      </c>
      <c r="B8" s="27">
        <v>8</v>
      </c>
      <c r="C8" s="27">
        <v>5</v>
      </c>
      <c r="D8" s="27">
        <v>13</v>
      </c>
      <c r="E8" s="22">
        <f t="shared" si="0"/>
        <v>1.6</v>
      </c>
      <c r="F8" s="27">
        <v>42</v>
      </c>
      <c r="G8" s="27">
        <v>45</v>
      </c>
      <c r="H8" s="27">
        <v>38</v>
      </c>
      <c r="I8" s="15">
        <f t="shared" si="1"/>
        <v>-0.15555555555555556</v>
      </c>
      <c r="J8" s="13">
        <v>1376</v>
      </c>
      <c r="K8" s="13">
        <v>1071</v>
      </c>
      <c r="L8" s="13">
        <v>1216</v>
      </c>
      <c r="M8" s="22">
        <f t="shared" si="2"/>
        <v>0.13538748832866476</v>
      </c>
      <c r="N8" s="13">
        <f t="shared" si="3"/>
        <v>1426</v>
      </c>
      <c r="O8" s="13">
        <f t="shared" si="3"/>
        <v>1121</v>
      </c>
      <c r="P8" s="13">
        <f t="shared" si="3"/>
        <v>1267</v>
      </c>
      <c r="Q8" s="15">
        <f t="shared" si="4"/>
        <v>0.13024085637823379</v>
      </c>
    </row>
    <row r="9" spans="1:17" s="41" customFormat="1" ht="12" customHeight="1" x14ac:dyDescent="0.2">
      <c r="A9" s="26" t="s">
        <v>354</v>
      </c>
      <c r="B9" s="27">
        <v>15</v>
      </c>
      <c r="C9" s="27">
        <v>19</v>
      </c>
      <c r="D9" s="27">
        <v>16</v>
      </c>
      <c r="E9" s="22">
        <f t="shared" si="0"/>
        <v>-0.15789473684210531</v>
      </c>
      <c r="F9" s="27">
        <v>56</v>
      </c>
      <c r="G9" s="27">
        <v>59</v>
      </c>
      <c r="H9" s="27">
        <v>40</v>
      </c>
      <c r="I9" s="15">
        <f t="shared" si="1"/>
        <v>-0.32203389830508478</v>
      </c>
      <c r="J9" s="13">
        <v>1490</v>
      </c>
      <c r="K9" s="13">
        <v>1273</v>
      </c>
      <c r="L9" s="13">
        <v>1346</v>
      </c>
      <c r="M9" s="22">
        <f t="shared" si="2"/>
        <v>5.7344854673998524E-2</v>
      </c>
      <c r="N9" s="13">
        <f t="shared" si="3"/>
        <v>1561</v>
      </c>
      <c r="O9" s="13">
        <f t="shared" si="3"/>
        <v>1351</v>
      </c>
      <c r="P9" s="13">
        <f t="shared" si="3"/>
        <v>1402</v>
      </c>
      <c r="Q9" s="15">
        <f t="shared" si="4"/>
        <v>3.7749814951887561E-2</v>
      </c>
    </row>
    <row r="10" spans="1:17" s="41" customFormat="1" ht="12" customHeight="1" x14ac:dyDescent="0.2">
      <c r="A10" s="26" t="s">
        <v>53</v>
      </c>
      <c r="B10" s="27">
        <v>21</v>
      </c>
      <c r="C10" s="27">
        <v>18</v>
      </c>
      <c r="D10" s="27">
        <v>25</v>
      </c>
      <c r="E10" s="22">
        <f t="shared" si="0"/>
        <v>0.38888888888888884</v>
      </c>
      <c r="F10" s="27">
        <v>79</v>
      </c>
      <c r="G10" s="27">
        <v>85</v>
      </c>
      <c r="H10" s="27">
        <v>90</v>
      </c>
      <c r="I10" s="15">
        <f t="shared" si="1"/>
        <v>5.8823529411764719E-2</v>
      </c>
      <c r="J10" s="13">
        <v>1803</v>
      </c>
      <c r="K10" s="13">
        <v>1447</v>
      </c>
      <c r="L10" s="13">
        <v>1590</v>
      </c>
      <c r="M10" s="22">
        <f t="shared" si="2"/>
        <v>9.8825155494125738E-2</v>
      </c>
      <c r="N10" s="13">
        <f t="shared" si="3"/>
        <v>1903</v>
      </c>
      <c r="O10" s="13">
        <f t="shared" si="3"/>
        <v>1550</v>
      </c>
      <c r="P10" s="13">
        <f t="shared" si="3"/>
        <v>1705</v>
      </c>
      <c r="Q10" s="15">
        <f t="shared" si="4"/>
        <v>0.10000000000000009</v>
      </c>
    </row>
    <row r="11" spans="1:17" s="41" customFormat="1" ht="12" customHeight="1" x14ac:dyDescent="0.2">
      <c r="A11" s="26" t="s">
        <v>54</v>
      </c>
      <c r="B11" s="27">
        <v>30</v>
      </c>
      <c r="C11" s="27">
        <v>34</v>
      </c>
      <c r="D11" s="27">
        <v>21</v>
      </c>
      <c r="E11" s="22">
        <f t="shared" si="0"/>
        <v>-0.38235294117647056</v>
      </c>
      <c r="F11" s="27">
        <v>101</v>
      </c>
      <c r="G11" s="27">
        <v>93</v>
      </c>
      <c r="H11" s="27">
        <v>75</v>
      </c>
      <c r="I11" s="15">
        <f t="shared" si="1"/>
        <v>-0.19354838709677424</v>
      </c>
      <c r="J11" s="13">
        <v>1882</v>
      </c>
      <c r="K11" s="13">
        <v>1452</v>
      </c>
      <c r="L11" s="13">
        <v>1649</v>
      </c>
      <c r="M11" s="22">
        <f t="shared" si="2"/>
        <v>0.13567493112947648</v>
      </c>
      <c r="N11" s="13">
        <f t="shared" si="3"/>
        <v>2013</v>
      </c>
      <c r="O11" s="13">
        <f t="shared" si="3"/>
        <v>1579</v>
      </c>
      <c r="P11" s="13">
        <f t="shared" si="3"/>
        <v>1745</v>
      </c>
      <c r="Q11" s="15">
        <f t="shared" si="4"/>
        <v>0.10512982900569989</v>
      </c>
    </row>
    <row r="12" spans="1:17" s="41" customFormat="1" ht="12" customHeight="1" thickBot="1" x14ac:dyDescent="0.25">
      <c r="A12" s="28" t="s">
        <v>0</v>
      </c>
      <c r="B12" s="23">
        <f>SUM(B5:B11)</f>
        <v>145</v>
      </c>
      <c r="C12" s="16">
        <f t="shared" ref="C12:D12" si="5">SUM(C5:C11)</f>
        <v>107</v>
      </c>
      <c r="D12" s="16">
        <f t="shared" si="5"/>
        <v>105</v>
      </c>
      <c r="E12" s="24">
        <f>D12/C12-1</f>
        <v>-1.8691588785046731E-2</v>
      </c>
      <c r="F12" s="16">
        <f t="shared" ref="F12:H12" si="6">SUM(F5:F11)</f>
        <v>418</v>
      </c>
      <c r="G12" s="16">
        <f t="shared" si="6"/>
        <v>414</v>
      </c>
      <c r="H12" s="16">
        <f t="shared" si="6"/>
        <v>366</v>
      </c>
      <c r="I12" s="17">
        <f>H12/G12-1</f>
        <v>-0.11594202898550721</v>
      </c>
      <c r="J12" s="23">
        <f t="shared" ref="J12:L12" si="7">SUM(J5:J11)</f>
        <v>10667</v>
      </c>
      <c r="K12" s="16">
        <f t="shared" si="7"/>
        <v>8573</v>
      </c>
      <c r="L12" s="16">
        <f t="shared" si="7"/>
        <v>9201</v>
      </c>
      <c r="M12" s="24">
        <f>L12/K12-1</f>
        <v>7.3253236906567043E-2</v>
      </c>
      <c r="N12" s="16">
        <f t="shared" ref="N12:P12" si="8">SUM(N5:N11)</f>
        <v>11230</v>
      </c>
      <c r="O12" s="16">
        <f t="shared" si="8"/>
        <v>9094</v>
      </c>
      <c r="P12" s="16">
        <f t="shared" si="8"/>
        <v>9672</v>
      </c>
      <c r="Q12" s="17">
        <f>P12/O12-1</f>
        <v>6.3558390147349986E-2</v>
      </c>
    </row>
    <row r="13" spans="1:17" s="41" customFormat="1" ht="12" customHeight="1" x14ac:dyDescent="0.2"/>
    <row r="14" spans="1:17" s="41" customFormat="1" ht="12" customHeight="1" x14ac:dyDescent="0.2"/>
    <row r="15" spans="1:17" s="41" customFormat="1" ht="12" customHeight="1" x14ac:dyDescent="0.2"/>
    <row r="16" spans="1:17" s="41" customFormat="1" ht="12" customHeight="1" x14ac:dyDescent="0.2"/>
    <row r="17" s="41" customFormat="1" ht="12" customHeight="1" x14ac:dyDescent="0.2"/>
    <row r="18" s="41" customFormat="1" ht="12" customHeight="1" x14ac:dyDescent="0.2"/>
    <row r="19" s="41" customFormat="1" ht="12" customHeight="1" x14ac:dyDescent="0.2"/>
    <row r="20" s="41" customFormat="1" ht="12" customHeight="1" x14ac:dyDescent="0.2"/>
    <row r="21" s="41" customFormat="1" ht="12" customHeight="1" x14ac:dyDescent="0.2"/>
    <row r="22" s="41" customFormat="1" ht="12" customHeight="1" x14ac:dyDescent="0.2"/>
    <row r="23" s="41" customFormat="1" ht="12" customHeight="1" x14ac:dyDescent="0.2"/>
    <row r="24" s="41" customFormat="1" ht="12" customHeight="1" x14ac:dyDescent="0.2"/>
    <row r="25" s="41" customFormat="1" ht="12" customHeight="1" x14ac:dyDescent="0.2"/>
    <row r="26" s="41" customFormat="1" ht="12" customHeight="1" x14ac:dyDescent="0.2"/>
    <row r="27" s="41" customFormat="1" ht="12" customHeight="1" x14ac:dyDescent="0.2"/>
    <row r="28" s="41" customFormat="1" ht="12" customHeight="1" x14ac:dyDescent="0.2"/>
    <row r="29" s="41" customFormat="1" ht="12" customHeight="1" x14ac:dyDescent="0.2"/>
    <row r="30" s="38" customFormat="1" ht="12" customHeight="1" x14ac:dyDescent="0.3"/>
    <row r="31" s="38" customFormat="1" ht="12" customHeight="1" x14ac:dyDescent="0.3"/>
    <row r="32" s="38" customFormat="1" ht="12" customHeight="1" x14ac:dyDescent="0.3"/>
    <row r="33" s="38" customFormat="1" ht="12" customHeight="1" x14ac:dyDescent="0.3"/>
  </sheetData>
  <mergeCells count="5"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orientation="portrait" r:id="rId1"/>
  <ignoredErrors>
    <ignoredError sqref="B12:H12 N12:R12" formulaRange="1"/>
    <ignoredError sqref="I12:M12" formula="1" formulaRange="1"/>
  </ignoredErrors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62063-929D-4317-8F1D-539166E41EE3}">
  <dimension ref="A1:Q34"/>
  <sheetViews>
    <sheetView showGridLines="0" zoomScale="120" zoomScaleNormal="120" workbookViewId="0">
      <selection activeCell="J1" sqref="J1"/>
    </sheetView>
  </sheetViews>
  <sheetFormatPr defaultColWidth="9.109375" defaultRowHeight="14.4" x14ac:dyDescent="0.3"/>
  <cols>
    <col min="1" max="1" width="15.6640625" style="38" customWidth="1"/>
    <col min="2" max="17" width="7.6640625" style="38" customWidth="1"/>
    <col min="18" max="24" width="5.6640625" style="38" customWidth="1"/>
    <col min="25" max="16384" width="9.109375" style="38"/>
  </cols>
  <sheetData>
    <row r="1" spans="1:17" ht="19.95" customHeight="1" x14ac:dyDescent="0.3">
      <c r="A1" s="1" t="s">
        <v>197</v>
      </c>
      <c r="B1" s="37"/>
      <c r="C1" s="37"/>
      <c r="D1" s="37"/>
      <c r="E1" s="37"/>
      <c r="F1" s="37"/>
    </row>
    <row r="2" spans="1:17" s="41" customFormat="1" ht="25.2" customHeight="1" thickBot="1" x14ac:dyDescent="0.25"/>
    <row r="3" spans="1:17" s="41" customFormat="1" ht="13.95" customHeight="1" x14ac:dyDescent="0.2">
      <c r="A3" s="209" t="s">
        <v>60</v>
      </c>
      <c r="B3" s="211" t="s">
        <v>50</v>
      </c>
      <c r="C3" s="212"/>
      <c r="D3" s="212"/>
      <c r="E3" s="213"/>
      <c r="F3" s="212" t="s">
        <v>51</v>
      </c>
      <c r="G3" s="212"/>
      <c r="H3" s="212"/>
      <c r="I3" s="212"/>
      <c r="J3" s="211" t="s">
        <v>52</v>
      </c>
      <c r="K3" s="212"/>
      <c r="L3" s="212"/>
      <c r="M3" s="213"/>
      <c r="N3" s="212" t="s">
        <v>115</v>
      </c>
      <c r="O3" s="212"/>
      <c r="P3" s="212"/>
      <c r="Q3" s="213"/>
    </row>
    <row r="4" spans="1:17" s="41" customFormat="1" ht="24.9" customHeight="1" x14ac:dyDescent="0.2">
      <c r="A4" s="210"/>
      <c r="B4" s="142">
        <v>2019</v>
      </c>
      <c r="C4" s="143">
        <v>2022</v>
      </c>
      <c r="D4" s="143">
        <v>2023</v>
      </c>
      <c r="E4" s="144" t="s">
        <v>338</v>
      </c>
      <c r="F4" s="143">
        <v>2019</v>
      </c>
      <c r="G4" s="143">
        <v>2022</v>
      </c>
      <c r="H4" s="143">
        <v>2023</v>
      </c>
      <c r="I4" s="143" t="s">
        <v>338</v>
      </c>
      <c r="J4" s="142">
        <v>2019</v>
      </c>
      <c r="K4" s="143">
        <v>2022</v>
      </c>
      <c r="L4" s="143">
        <v>2023</v>
      </c>
      <c r="M4" s="144" t="s">
        <v>338</v>
      </c>
      <c r="N4" s="66">
        <v>2019</v>
      </c>
      <c r="O4" s="66">
        <v>2022</v>
      </c>
      <c r="P4" s="66">
        <v>2023</v>
      </c>
      <c r="Q4" s="67" t="s">
        <v>338</v>
      </c>
    </row>
    <row r="5" spans="1:17" s="41" customFormat="1" ht="12" customHeight="1" x14ac:dyDescent="0.2">
      <c r="A5" s="26" t="s">
        <v>227</v>
      </c>
      <c r="B5" s="27">
        <v>9</v>
      </c>
      <c r="C5" s="27">
        <v>12</v>
      </c>
      <c r="D5" s="27">
        <v>8</v>
      </c>
      <c r="E5" s="22">
        <f t="shared" ref="E5:E12" si="0">D5/C5-1</f>
        <v>-0.33333333333333337</v>
      </c>
      <c r="F5" s="27">
        <v>40</v>
      </c>
      <c r="G5" s="27">
        <v>26</v>
      </c>
      <c r="H5" s="27">
        <v>34</v>
      </c>
      <c r="I5" s="15">
        <f t="shared" ref="I5:I12" si="1">H5/G5-1</f>
        <v>0.30769230769230771</v>
      </c>
      <c r="J5" s="27">
        <v>512</v>
      </c>
      <c r="K5" s="27">
        <v>425</v>
      </c>
      <c r="L5" s="27">
        <v>477</v>
      </c>
      <c r="M5" s="22">
        <f t="shared" ref="M5:M12" si="2">L5/K5-1</f>
        <v>0.12235294117647055</v>
      </c>
      <c r="N5" s="69">
        <f t="shared" ref="N5:P12" si="3">B5+F5+J5</f>
        <v>561</v>
      </c>
      <c r="O5" s="69">
        <f t="shared" si="3"/>
        <v>463</v>
      </c>
      <c r="P5" s="69">
        <f t="shared" si="3"/>
        <v>519</v>
      </c>
      <c r="Q5" s="82">
        <f t="shared" ref="Q5:Q12" si="4">P5/O5-1</f>
        <v>0.12095032397408212</v>
      </c>
    </row>
    <row r="6" spans="1:17" s="41" customFormat="1" ht="12" customHeight="1" x14ac:dyDescent="0.2">
      <c r="A6" s="26" t="s">
        <v>228</v>
      </c>
      <c r="B6" s="27">
        <v>8</v>
      </c>
      <c r="C6" s="27">
        <v>12</v>
      </c>
      <c r="D6" s="27">
        <v>13</v>
      </c>
      <c r="E6" s="22">
        <f t="shared" si="0"/>
        <v>8.3333333333333259E-2</v>
      </c>
      <c r="F6" s="27">
        <v>27</v>
      </c>
      <c r="G6" s="27">
        <v>34</v>
      </c>
      <c r="H6" s="27">
        <v>27</v>
      </c>
      <c r="I6" s="15">
        <f t="shared" si="1"/>
        <v>-0.20588235294117652</v>
      </c>
      <c r="J6" s="27">
        <v>295</v>
      </c>
      <c r="K6" s="27">
        <v>262</v>
      </c>
      <c r="L6" s="27">
        <v>275</v>
      </c>
      <c r="M6" s="22">
        <f t="shared" si="2"/>
        <v>4.961832061068705E-2</v>
      </c>
      <c r="N6" s="13">
        <f t="shared" si="3"/>
        <v>330</v>
      </c>
      <c r="O6" s="13">
        <f t="shared" si="3"/>
        <v>308</v>
      </c>
      <c r="P6" s="13">
        <f t="shared" si="3"/>
        <v>315</v>
      </c>
      <c r="Q6" s="15">
        <f t="shared" si="4"/>
        <v>2.2727272727272707E-2</v>
      </c>
    </row>
    <row r="7" spans="1:17" s="41" customFormat="1" ht="12" customHeight="1" x14ac:dyDescent="0.2">
      <c r="A7" s="26" t="s">
        <v>229</v>
      </c>
      <c r="B7" s="27">
        <v>10</v>
      </c>
      <c r="C7" s="27">
        <v>20</v>
      </c>
      <c r="D7" s="27">
        <v>12</v>
      </c>
      <c r="E7" s="22">
        <f t="shared" si="0"/>
        <v>-0.4</v>
      </c>
      <c r="F7" s="27">
        <v>35</v>
      </c>
      <c r="G7" s="27">
        <v>43</v>
      </c>
      <c r="H7" s="27">
        <v>33</v>
      </c>
      <c r="I7" s="15">
        <f t="shared" si="1"/>
        <v>-0.23255813953488369</v>
      </c>
      <c r="J7" s="13">
        <v>1042</v>
      </c>
      <c r="K7" s="27">
        <v>827</v>
      </c>
      <c r="L7" s="27">
        <v>842</v>
      </c>
      <c r="M7" s="22">
        <f t="shared" si="2"/>
        <v>1.8137847642079707E-2</v>
      </c>
      <c r="N7" s="13">
        <f t="shared" si="3"/>
        <v>1087</v>
      </c>
      <c r="O7" s="13">
        <f t="shared" si="3"/>
        <v>890</v>
      </c>
      <c r="P7" s="13">
        <f t="shared" si="3"/>
        <v>887</v>
      </c>
      <c r="Q7" s="15">
        <f t="shared" si="4"/>
        <v>-3.370786516853963E-3</v>
      </c>
    </row>
    <row r="8" spans="1:17" s="41" customFormat="1" ht="12" customHeight="1" x14ac:dyDescent="0.2">
      <c r="A8" s="26" t="s">
        <v>230</v>
      </c>
      <c r="B8" s="27">
        <v>15</v>
      </c>
      <c r="C8" s="27">
        <v>11</v>
      </c>
      <c r="D8" s="27">
        <v>8</v>
      </c>
      <c r="E8" s="22">
        <f t="shared" si="0"/>
        <v>-0.27272727272727271</v>
      </c>
      <c r="F8" s="27">
        <v>35</v>
      </c>
      <c r="G8" s="27">
        <v>42</v>
      </c>
      <c r="H8" s="27">
        <v>36</v>
      </c>
      <c r="I8" s="15">
        <f t="shared" si="1"/>
        <v>-0.1428571428571429</v>
      </c>
      <c r="J8" s="13">
        <v>1424</v>
      </c>
      <c r="K8" s="13">
        <v>1135</v>
      </c>
      <c r="L8" s="13">
        <v>1264</v>
      </c>
      <c r="M8" s="22">
        <f t="shared" si="2"/>
        <v>0.11365638766519814</v>
      </c>
      <c r="N8" s="13">
        <f t="shared" si="3"/>
        <v>1474</v>
      </c>
      <c r="O8" s="13">
        <f t="shared" si="3"/>
        <v>1188</v>
      </c>
      <c r="P8" s="13">
        <f t="shared" si="3"/>
        <v>1308</v>
      </c>
      <c r="Q8" s="15">
        <f t="shared" si="4"/>
        <v>0.10101010101010099</v>
      </c>
    </row>
    <row r="9" spans="1:17" s="41" customFormat="1" ht="12" customHeight="1" x14ac:dyDescent="0.2">
      <c r="A9" s="26" t="s">
        <v>231</v>
      </c>
      <c r="B9" s="27">
        <v>14</v>
      </c>
      <c r="C9" s="27">
        <v>17</v>
      </c>
      <c r="D9" s="27">
        <v>19</v>
      </c>
      <c r="E9" s="22">
        <f t="shared" si="0"/>
        <v>0.11764705882352944</v>
      </c>
      <c r="F9" s="27">
        <v>54</v>
      </c>
      <c r="G9" s="27">
        <v>51</v>
      </c>
      <c r="H9" s="27">
        <v>49</v>
      </c>
      <c r="I9" s="15">
        <f t="shared" si="1"/>
        <v>-3.9215686274509776E-2</v>
      </c>
      <c r="J9" s="13">
        <v>1809</v>
      </c>
      <c r="K9" s="13">
        <v>1434</v>
      </c>
      <c r="L9" s="13">
        <v>1588</v>
      </c>
      <c r="M9" s="22">
        <f t="shared" si="2"/>
        <v>0.10739191073919097</v>
      </c>
      <c r="N9" s="13">
        <f t="shared" si="3"/>
        <v>1877</v>
      </c>
      <c r="O9" s="13">
        <f t="shared" si="3"/>
        <v>1502</v>
      </c>
      <c r="P9" s="13">
        <f t="shared" si="3"/>
        <v>1656</v>
      </c>
      <c r="Q9" s="15">
        <f t="shared" si="4"/>
        <v>0.10252996005326231</v>
      </c>
    </row>
    <row r="10" spans="1:17" s="41" customFormat="1" ht="12" customHeight="1" x14ac:dyDescent="0.2">
      <c r="A10" s="26" t="s">
        <v>232</v>
      </c>
      <c r="B10" s="27">
        <v>31</v>
      </c>
      <c r="C10" s="27">
        <v>20</v>
      </c>
      <c r="D10" s="27">
        <v>19</v>
      </c>
      <c r="E10" s="22">
        <f t="shared" si="0"/>
        <v>-5.0000000000000044E-2</v>
      </c>
      <c r="F10" s="27">
        <v>87</v>
      </c>
      <c r="G10" s="27">
        <v>89</v>
      </c>
      <c r="H10" s="27">
        <v>85</v>
      </c>
      <c r="I10" s="15">
        <f t="shared" si="1"/>
        <v>-4.49438202247191E-2</v>
      </c>
      <c r="J10" s="13">
        <v>2509</v>
      </c>
      <c r="K10" s="13">
        <v>1907</v>
      </c>
      <c r="L10" s="13">
        <v>2250</v>
      </c>
      <c r="M10" s="22">
        <f t="shared" si="2"/>
        <v>0.17986366019926581</v>
      </c>
      <c r="N10" s="13">
        <f t="shared" si="3"/>
        <v>2627</v>
      </c>
      <c r="O10" s="13">
        <f t="shared" si="3"/>
        <v>2016</v>
      </c>
      <c r="P10" s="13">
        <f t="shared" si="3"/>
        <v>2354</v>
      </c>
      <c r="Q10" s="15">
        <f t="shared" si="4"/>
        <v>0.16765873015873023</v>
      </c>
    </row>
    <row r="11" spans="1:17" s="41" customFormat="1" ht="12" customHeight="1" x14ac:dyDescent="0.2">
      <c r="A11" s="26" t="s">
        <v>233</v>
      </c>
      <c r="B11" s="27">
        <v>45</v>
      </c>
      <c r="C11" s="27">
        <v>9</v>
      </c>
      <c r="D11" s="27">
        <v>18</v>
      </c>
      <c r="E11" s="22">
        <f t="shared" si="0"/>
        <v>1</v>
      </c>
      <c r="F11" s="27">
        <v>78</v>
      </c>
      <c r="G11" s="27">
        <v>88</v>
      </c>
      <c r="H11" s="27">
        <v>64</v>
      </c>
      <c r="I11" s="15">
        <f t="shared" si="1"/>
        <v>-0.27272727272727271</v>
      </c>
      <c r="J11" s="13">
        <v>2091</v>
      </c>
      <c r="K11" s="13">
        <v>1769</v>
      </c>
      <c r="L11" s="13">
        <v>1737</v>
      </c>
      <c r="M11" s="22">
        <f t="shared" si="2"/>
        <v>-1.8089315997738886E-2</v>
      </c>
      <c r="N11" s="13">
        <f t="shared" si="3"/>
        <v>2214</v>
      </c>
      <c r="O11" s="13">
        <f t="shared" si="3"/>
        <v>1866</v>
      </c>
      <c r="P11" s="13">
        <f t="shared" si="3"/>
        <v>1819</v>
      </c>
      <c r="Q11" s="15">
        <f t="shared" si="4"/>
        <v>-2.5187566988210119E-2</v>
      </c>
    </row>
    <row r="12" spans="1:17" s="41" customFormat="1" ht="12" customHeight="1" x14ac:dyDescent="0.2">
      <c r="A12" s="26" t="s">
        <v>234</v>
      </c>
      <c r="B12" s="27">
        <v>13</v>
      </c>
      <c r="C12" s="27">
        <v>6</v>
      </c>
      <c r="D12" s="27">
        <v>8</v>
      </c>
      <c r="E12" s="22">
        <f t="shared" si="0"/>
        <v>0.33333333333333326</v>
      </c>
      <c r="F12" s="27">
        <v>62</v>
      </c>
      <c r="G12" s="27">
        <v>41</v>
      </c>
      <c r="H12" s="27">
        <v>38</v>
      </c>
      <c r="I12" s="15">
        <f t="shared" si="1"/>
        <v>-7.3170731707317027E-2</v>
      </c>
      <c r="J12" s="27">
        <v>985</v>
      </c>
      <c r="K12" s="27">
        <v>814</v>
      </c>
      <c r="L12" s="27">
        <v>768</v>
      </c>
      <c r="M12" s="22">
        <f t="shared" si="2"/>
        <v>-5.6511056511056479E-2</v>
      </c>
      <c r="N12" s="13">
        <f t="shared" si="3"/>
        <v>1060</v>
      </c>
      <c r="O12" s="13">
        <f t="shared" si="3"/>
        <v>861</v>
      </c>
      <c r="P12" s="13">
        <f t="shared" si="3"/>
        <v>814</v>
      </c>
      <c r="Q12" s="15">
        <f t="shared" si="4"/>
        <v>-5.4587688734030193E-2</v>
      </c>
    </row>
    <row r="13" spans="1:17" s="41" customFormat="1" ht="12" customHeight="1" thickBot="1" x14ac:dyDescent="0.25">
      <c r="A13" s="28" t="s">
        <v>0</v>
      </c>
      <c r="B13" s="23">
        <f>SUM(B5:B12)</f>
        <v>145</v>
      </c>
      <c r="C13" s="16">
        <f t="shared" ref="C13:D13" si="5">SUM(C5:C12)</f>
        <v>107</v>
      </c>
      <c r="D13" s="16">
        <f t="shared" si="5"/>
        <v>105</v>
      </c>
      <c r="E13" s="24">
        <f>D13/C13-1</f>
        <v>-1.8691588785046731E-2</v>
      </c>
      <c r="F13" s="16">
        <f t="shared" ref="F13:H13" si="6">SUM(F5:F12)</f>
        <v>418</v>
      </c>
      <c r="G13" s="16">
        <f t="shared" si="6"/>
        <v>414</v>
      </c>
      <c r="H13" s="16">
        <f t="shared" si="6"/>
        <v>366</v>
      </c>
      <c r="I13" s="17">
        <f>H13/G13-1</f>
        <v>-0.11594202898550721</v>
      </c>
      <c r="J13" s="23">
        <f t="shared" ref="J13:L13" si="7">SUM(J5:J12)</f>
        <v>10667</v>
      </c>
      <c r="K13" s="16">
        <f t="shared" si="7"/>
        <v>8573</v>
      </c>
      <c r="L13" s="16">
        <f t="shared" si="7"/>
        <v>9201</v>
      </c>
      <c r="M13" s="24">
        <f>L13/K13-1</f>
        <v>7.3253236906567043E-2</v>
      </c>
      <c r="N13" s="16">
        <f t="shared" ref="N13:P13" si="8">SUM(N5:N12)</f>
        <v>11230</v>
      </c>
      <c r="O13" s="16">
        <f t="shared" si="8"/>
        <v>9094</v>
      </c>
      <c r="P13" s="16">
        <f t="shared" si="8"/>
        <v>9672</v>
      </c>
      <c r="Q13" s="17">
        <f>P13/O13-1</f>
        <v>6.3558390147349986E-2</v>
      </c>
    </row>
    <row r="14" spans="1:17" s="41" customFormat="1" ht="12" customHeight="1" x14ac:dyDescent="0.2"/>
    <row r="15" spans="1:17" s="41" customFormat="1" ht="12" customHeight="1" x14ac:dyDescent="0.2"/>
    <row r="16" spans="1:17" s="41" customFormat="1" ht="12" customHeight="1" x14ac:dyDescent="0.2"/>
    <row r="17" s="41" customFormat="1" ht="12" customHeight="1" x14ac:dyDescent="0.2"/>
    <row r="18" s="41" customFormat="1" ht="12" customHeight="1" x14ac:dyDescent="0.2"/>
    <row r="19" s="41" customFormat="1" ht="12" customHeight="1" x14ac:dyDescent="0.2"/>
    <row r="20" s="41" customFormat="1" ht="12" customHeight="1" x14ac:dyDescent="0.2"/>
    <row r="21" s="41" customFormat="1" ht="12" customHeight="1" x14ac:dyDescent="0.2"/>
    <row r="22" s="41" customFormat="1" ht="12" customHeight="1" x14ac:dyDescent="0.2"/>
    <row r="23" s="41" customFormat="1" ht="12" customHeight="1" x14ac:dyDescent="0.2"/>
    <row r="24" s="41" customFormat="1" ht="12" customHeight="1" x14ac:dyDescent="0.2"/>
    <row r="25" s="41" customFormat="1" ht="12" customHeight="1" x14ac:dyDescent="0.2"/>
    <row r="26" s="41" customFormat="1" ht="12" customHeight="1" x14ac:dyDescent="0.2"/>
    <row r="27" s="41" customFormat="1" ht="12" customHeight="1" x14ac:dyDescent="0.2"/>
    <row r="28" s="41" customFormat="1" ht="12" customHeight="1" x14ac:dyDescent="0.2"/>
    <row r="29" s="41" customFormat="1" ht="12" customHeight="1" x14ac:dyDescent="0.2"/>
    <row r="30" s="38" customFormat="1" ht="12" customHeight="1" x14ac:dyDescent="0.3"/>
    <row r="31" s="38" customFormat="1" ht="12" customHeight="1" x14ac:dyDescent="0.3"/>
    <row r="32" s="38" customFormat="1" ht="12" customHeight="1" thickBot="1" x14ac:dyDescent="0.35"/>
    <row r="33" spans="7:7" ht="12" customHeight="1" x14ac:dyDescent="0.3">
      <c r="G33" s="209"/>
    </row>
    <row r="34" spans="7:7" x14ac:dyDescent="0.3">
      <c r="G34" s="210"/>
    </row>
  </sheetData>
  <mergeCells count="6">
    <mergeCell ref="N3:Q3"/>
    <mergeCell ref="G33:G34"/>
    <mergeCell ref="A3:A4"/>
    <mergeCell ref="B3:E3"/>
    <mergeCell ref="F3:I3"/>
    <mergeCell ref="J3:M3"/>
  </mergeCells>
  <pageMargins left="0.7" right="0.7" top="0.75" bottom="0.75" header="0.3" footer="0.3"/>
  <pageSetup paperSize="9" scale="95" orientation="portrait" r:id="rId1"/>
  <ignoredErrors>
    <ignoredError sqref="B13:H13 N13:Q13" formulaRange="1"/>
    <ignoredError sqref="I13:M13" formula="1" formulaRange="1"/>
  </ignoredErrors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4A9C7-8E0B-44A8-B928-B17FBEE80E00}">
  <dimension ref="A1:Q33"/>
  <sheetViews>
    <sheetView showGridLines="0" zoomScale="120" zoomScaleNormal="120" workbookViewId="0">
      <selection activeCell="J1" sqref="J1"/>
    </sheetView>
  </sheetViews>
  <sheetFormatPr defaultColWidth="9.109375" defaultRowHeight="14.4" x14ac:dyDescent="0.3"/>
  <cols>
    <col min="1" max="1" width="15.6640625" style="38" customWidth="1"/>
    <col min="2" max="17" width="7.6640625" style="38" customWidth="1"/>
    <col min="18" max="24" width="5.6640625" style="38" customWidth="1"/>
    <col min="25" max="16384" width="9.109375" style="38"/>
  </cols>
  <sheetData>
    <row r="1" spans="1:17" ht="19.95" customHeight="1" x14ac:dyDescent="0.3">
      <c r="A1" s="1" t="s">
        <v>198</v>
      </c>
      <c r="B1" s="30"/>
      <c r="C1" s="30"/>
      <c r="D1" s="30"/>
      <c r="E1" s="30"/>
      <c r="F1" s="30"/>
      <c r="G1" s="34"/>
    </row>
    <row r="2" spans="1:17" s="41" customFormat="1" ht="25.2" customHeight="1" thickBot="1" x14ac:dyDescent="0.25"/>
    <row r="3" spans="1:17" s="41" customFormat="1" ht="13.95" customHeight="1" x14ac:dyDescent="0.2">
      <c r="A3" s="209" t="s">
        <v>159</v>
      </c>
      <c r="B3" s="211" t="s">
        <v>50</v>
      </c>
      <c r="C3" s="212"/>
      <c r="D3" s="212"/>
      <c r="E3" s="213"/>
      <c r="F3" s="212" t="s">
        <v>51</v>
      </c>
      <c r="G3" s="212"/>
      <c r="H3" s="212"/>
      <c r="I3" s="212"/>
      <c r="J3" s="211" t="s">
        <v>52</v>
      </c>
      <c r="K3" s="212"/>
      <c r="L3" s="212"/>
      <c r="M3" s="213"/>
      <c r="N3" s="212" t="s">
        <v>115</v>
      </c>
      <c r="O3" s="212"/>
      <c r="P3" s="212"/>
      <c r="Q3" s="213"/>
    </row>
    <row r="4" spans="1:17" s="41" customFormat="1" ht="24.9" customHeight="1" x14ac:dyDescent="0.2">
      <c r="A4" s="210"/>
      <c r="B4" s="142">
        <v>2019</v>
      </c>
      <c r="C4" s="143">
        <v>2022</v>
      </c>
      <c r="D4" s="143">
        <v>2023</v>
      </c>
      <c r="E4" s="144" t="s">
        <v>338</v>
      </c>
      <c r="F4" s="143">
        <v>2019</v>
      </c>
      <c r="G4" s="143">
        <v>2022</v>
      </c>
      <c r="H4" s="143">
        <v>2023</v>
      </c>
      <c r="I4" s="143" t="s">
        <v>338</v>
      </c>
      <c r="J4" s="142">
        <v>2019</v>
      </c>
      <c r="K4" s="143">
        <v>2022</v>
      </c>
      <c r="L4" s="143">
        <v>2023</v>
      </c>
      <c r="M4" s="144" t="s">
        <v>338</v>
      </c>
      <c r="N4" s="143">
        <v>2019</v>
      </c>
      <c r="O4" s="66">
        <v>2022</v>
      </c>
      <c r="P4" s="66">
        <v>2023</v>
      </c>
      <c r="Q4" s="67" t="s">
        <v>338</v>
      </c>
    </row>
    <row r="5" spans="1:17" s="41" customFormat="1" ht="12" customHeight="1" x14ac:dyDescent="0.2">
      <c r="A5" s="26" t="s">
        <v>63</v>
      </c>
      <c r="B5" s="27">
        <v>124</v>
      </c>
      <c r="C5" s="27">
        <v>93</v>
      </c>
      <c r="D5" s="27">
        <v>95</v>
      </c>
      <c r="E5" s="22">
        <f t="shared" ref="E5:E9" si="0">D5/C5-1</f>
        <v>2.1505376344086002E-2</v>
      </c>
      <c r="F5" s="27">
        <v>344</v>
      </c>
      <c r="G5" s="27">
        <v>364</v>
      </c>
      <c r="H5" s="27">
        <v>307</v>
      </c>
      <c r="I5" s="15">
        <f t="shared" ref="I5:I10" si="1">H5/G5-1</f>
        <v>-0.15659340659340659</v>
      </c>
      <c r="J5" s="13">
        <v>8376</v>
      </c>
      <c r="K5" s="13">
        <v>7068</v>
      </c>
      <c r="L5" s="13">
        <v>7515</v>
      </c>
      <c r="M5" s="22">
        <f t="shared" ref="M5:M12" si="2">L5/K5-1</f>
        <v>6.3242784380305617E-2</v>
      </c>
      <c r="N5" s="13">
        <f t="shared" ref="N5:P12" si="3">B5+F5+J5</f>
        <v>8844</v>
      </c>
      <c r="O5" s="69">
        <f t="shared" si="3"/>
        <v>7525</v>
      </c>
      <c r="P5" s="69">
        <f t="shared" si="3"/>
        <v>7917</v>
      </c>
      <c r="Q5" s="82">
        <f t="shared" ref="Q5:Q12" si="4">P5/O5-1</f>
        <v>5.2093023255813886E-2</v>
      </c>
    </row>
    <row r="6" spans="1:17" s="41" customFormat="1" ht="12" customHeight="1" x14ac:dyDescent="0.2">
      <c r="A6" s="26" t="s">
        <v>64</v>
      </c>
      <c r="B6" s="27">
        <v>17</v>
      </c>
      <c r="C6" s="27">
        <v>13</v>
      </c>
      <c r="D6" s="27">
        <v>8</v>
      </c>
      <c r="E6" s="22">
        <f t="shared" si="0"/>
        <v>-0.38461538461538458</v>
      </c>
      <c r="F6" s="27">
        <v>64</v>
      </c>
      <c r="G6" s="27">
        <v>45</v>
      </c>
      <c r="H6" s="27">
        <v>51</v>
      </c>
      <c r="I6" s="15">
        <f t="shared" si="1"/>
        <v>0.1333333333333333</v>
      </c>
      <c r="J6" s="13">
        <v>2149</v>
      </c>
      <c r="K6" s="13">
        <v>1422</v>
      </c>
      <c r="L6" s="13">
        <v>1568</v>
      </c>
      <c r="M6" s="22">
        <f t="shared" si="2"/>
        <v>0.1026722925457102</v>
      </c>
      <c r="N6" s="13">
        <f t="shared" si="3"/>
        <v>2230</v>
      </c>
      <c r="O6" s="13">
        <f t="shared" si="3"/>
        <v>1480</v>
      </c>
      <c r="P6" s="13">
        <f t="shared" si="3"/>
        <v>1627</v>
      </c>
      <c r="Q6" s="15">
        <f t="shared" si="4"/>
        <v>9.9324324324324254E-2</v>
      </c>
    </row>
    <row r="7" spans="1:17" s="41" customFormat="1" ht="12" customHeight="1" x14ac:dyDescent="0.2">
      <c r="A7" s="26" t="s">
        <v>65</v>
      </c>
      <c r="B7" s="27">
        <v>1</v>
      </c>
      <c r="C7" s="27">
        <v>0</v>
      </c>
      <c r="D7" s="27">
        <v>1</v>
      </c>
      <c r="E7" s="22" t="s">
        <v>62</v>
      </c>
      <c r="F7" s="27">
        <v>8</v>
      </c>
      <c r="G7" s="27">
        <v>4</v>
      </c>
      <c r="H7" s="27">
        <v>6</v>
      </c>
      <c r="I7" s="15">
        <f t="shared" si="1"/>
        <v>0.5</v>
      </c>
      <c r="J7" s="27">
        <v>88</v>
      </c>
      <c r="K7" s="27">
        <v>60</v>
      </c>
      <c r="L7" s="27">
        <v>95</v>
      </c>
      <c r="M7" s="22">
        <f t="shared" si="2"/>
        <v>0.58333333333333326</v>
      </c>
      <c r="N7" s="13">
        <f t="shared" si="3"/>
        <v>97</v>
      </c>
      <c r="O7" s="13">
        <f t="shared" si="3"/>
        <v>64</v>
      </c>
      <c r="P7" s="13">
        <f t="shared" si="3"/>
        <v>102</v>
      </c>
      <c r="Q7" s="15">
        <f t="shared" si="4"/>
        <v>0.59375</v>
      </c>
    </row>
    <row r="8" spans="1:17" s="41" customFormat="1" ht="12" customHeight="1" x14ac:dyDescent="0.2">
      <c r="A8" s="26" t="s">
        <v>69</v>
      </c>
      <c r="B8" s="27">
        <v>1</v>
      </c>
      <c r="C8" s="27">
        <v>0</v>
      </c>
      <c r="D8" s="27">
        <v>0</v>
      </c>
      <c r="E8" s="22" t="s">
        <v>62</v>
      </c>
      <c r="F8" s="27">
        <v>0</v>
      </c>
      <c r="G8" s="27">
        <v>0</v>
      </c>
      <c r="H8" s="27">
        <v>0</v>
      </c>
      <c r="I8" s="15" t="s">
        <v>62</v>
      </c>
      <c r="J8" s="27">
        <v>27</v>
      </c>
      <c r="K8" s="27">
        <v>5</v>
      </c>
      <c r="L8" s="27">
        <v>2</v>
      </c>
      <c r="M8" s="22">
        <f t="shared" si="2"/>
        <v>-0.6</v>
      </c>
      <c r="N8" s="13">
        <f t="shared" si="3"/>
        <v>28</v>
      </c>
      <c r="O8" s="13">
        <f t="shared" si="3"/>
        <v>5</v>
      </c>
      <c r="P8" s="13">
        <f t="shared" si="3"/>
        <v>2</v>
      </c>
      <c r="Q8" s="15">
        <f t="shared" si="4"/>
        <v>-0.6</v>
      </c>
    </row>
    <row r="9" spans="1:17" s="41" customFormat="1" ht="12" customHeight="1" x14ac:dyDescent="0.2">
      <c r="A9" s="26" t="s">
        <v>68</v>
      </c>
      <c r="B9" s="27">
        <v>2</v>
      </c>
      <c r="C9" s="27">
        <v>1</v>
      </c>
      <c r="D9" s="27">
        <v>0</v>
      </c>
      <c r="E9" s="22">
        <f t="shared" si="0"/>
        <v>-1</v>
      </c>
      <c r="F9" s="27">
        <v>2</v>
      </c>
      <c r="G9" s="27">
        <v>0</v>
      </c>
      <c r="H9" s="27">
        <v>0</v>
      </c>
      <c r="I9" s="15" t="s">
        <v>62</v>
      </c>
      <c r="J9" s="27">
        <v>2</v>
      </c>
      <c r="K9" s="27">
        <v>3</v>
      </c>
      <c r="L9" s="27">
        <v>0</v>
      </c>
      <c r="M9" s="22">
        <f t="shared" si="2"/>
        <v>-1</v>
      </c>
      <c r="N9" s="13">
        <f t="shared" si="3"/>
        <v>6</v>
      </c>
      <c r="O9" s="13">
        <f t="shared" si="3"/>
        <v>4</v>
      </c>
      <c r="P9" s="13">
        <f t="shared" si="3"/>
        <v>0</v>
      </c>
      <c r="Q9" s="15">
        <f t="shared" si="4"/>
        <v>-1</v>
      </c>
    </row>
    <row r="10" spans="1:17" s="41" customFormat="1" ht="12" customHeight="1" x14ac:dyDescent="0.2">
      <c r="A10" s="26" t="s">
        <v>66</v>
      </c>
      <c r="B10" s="27">
        <v>0</v>
      </c>
      <c r="C10" s="27">
        <v>0</v>
      </c>
      <c r="D10" s="27">
        <v>1</v>
      </c>
      <c r="E10" s="22" t="s">
        <v>62</v>
      </c>
      <c r="F10" s="27">
        <v>0</v>
      </c>
      <c r="G10" s="27">
        <v>1</v>
      </c>
      <c r="H10" s="27">
        <v>0</v>
      </c>
      <c r="I10" s="15">
        <f t="shared" si="1"/>
        <v>-1</v>
      </c>
      <c r="J10" s="27">
        <v>6</v>
      </c>
      <c r="K10" s="27">
        <v>4</v>
      </c>
      <c r="L10" s="27">
        <v>10</v>
      </c>
      <c r="M10" s="22">
        <f t="shared" si="2"/>
        <v>1.5</v>
      </c>
      <c r="N10" s="13">
        <f t="shared" si="3"/>
        <v>6</v>
      </c>
      <c r="O10" s="13">
        <f t="shared" si="3"/>
        <v>5</v>
      </c>
      <c r="P10" s="13">
        <f t="shared" si="3"/>
        <v>11</v>
      </c>
      <c r="Q10" s="15">
        <f t="shared" si="4"/>
        <v>1.2000000000000002</v>
      </c>
    </row>
    <row r="11" spans="1:17" s="41" customFormat="1" ht="12" customHeight="1" x14ac:dyDescent="0.2">
      <c r="A11" s="26" t="s">
        <v>67</v>
      </c>
      <c r="B11" s="27">
        <v>0</v>
      </c>
      <c r="C11" s="27">
        <v>0</v>
      </c>
      <c r="D11" s="27">
        <v>0</v>
      </c>
      <c r="E11" s="22" t="s">
        <v>62</v>
      </c>
      <c r="F11" s="27">
        <v>0</v>
      </c>
      <c r="G11" s="27">
        <v>0</v>
      </c>
      <c r="H11" s="27">
        <v>2</v>
      </c>
      <c r="I11" s="15" t="s">
        <v>62</v>
      </c>
      <c r="J11" s="27">
        <v>6</v>
      </c>
      <c r="K11" s="27">
        <v>2</v>
      </c>
      <c r="L11" s="27">
        <v>4</v>
      </c>
      <c r="M11" s="22">
        <f t="shared" si="2"/>
        <v>1</v>
      </c>
      <c r="N11" s="13">
        <f t="shared" si="3"/>
        <v>6</v>
      </c>
      <c r="O11" s="13">
        <f t="shared" si="3"/>
        <v>2</v>
      </c>
      <c r="P11" s="13">
        <f t="shared" si="3"/>
        <v>6</v>
      </c>
      <c r="Q11" s="15">
        <f t="shared" si="4"/>
        <v>2</v>
      </c>
    </row>
    <row r="12" spans="1:17" s="41" customFormat="1" ht="12" customHeight="1" x14ac:dyDescent="0.2">
      <c r="A12" s="26" t="s">
        <v>70</v>
      </c>
      <c r="B12" s="27">
        <v>0</v>
      </c>
      <c r="C12" s="27">
        <v>0</v>
      </c>
      <c r="D12" s="27">
        <v>0</v>
      </c>
      <c r="E12" s="22" t="s">
        <v>62</v>
      </c>
      <c r="F12" s="27">
        <v>0</v>
      </c>
      <c r="G12" s="27">
        <v>0</v>
      </c>
      <c r="H12" s="27">
        <v>0</v>
      </c>
      <c r="I12" s="15" t="s">
        <v>62</v>
      </c>
      <c r="J12" s="27">
        <v>13</v>
      </c>
      <c r="K12" s="27">
        <v>9</v>
      </c>
      <c r="L12" s="27">
        <v>7</v>
      </c>
      <c r="M12" s="22">
        <f t="shared" si="2"/>
        <v>-0.22222222222222221</v>
      </c>
      <c r="N12" s="13">
        <f t="shared" si="3"/>
        <v>13</v>
      </c>
      <c r="O12" s="13">
        <f t="shared" si="3"/>
        <v>9</v>
      </c>
      <c r="P12" s="13">
        <f t="shared" si="3"/>
        <v>7</v>
      </c>
      <c r="Q12" s="15">
        <f t="shared" si="4"/>
        <v>-0.22222222222222221</v>
      </c>
    </row>
    <row r="13" spans="1:17" s="41" customFormat="1" ht="12" customHeight="1" thickBot="1" x14ac:dyDescent="0.25">
      <c r="A13" s="28" t="s">
        <v>0</v>
      </c>
      <c r="B13" s="23">
        <f>SUM(B5:B12)</f>
        <v>145</v>
      </c>
      <c r="C13" s="16">
        <f t="shared" ref="C13:D13" si="5">SUM(C5:C12)</f>
        <v>107</v>
      </c>
      <c r="D13" s="16">
        <f t="shared" si="5"/>
        <v>105</v>
      </c>
      <c r="E13" s="24">
        <f>D13/C13-1</f>
        <v>-1.8691588785046731E-2</v>
      </c>
      <c r="F13" s="16">
        <f t="shared" ref="F13:H13" si="6">SUM(F5:F12)</f>
        <v>418</v>
      </c>
      <c r="G13" s="16">
        <f t="shared" si="6"/>
        <v>414</v>
      </c>
      <c r="H13" s="16">
        <f t="shared" si="6"/>
        <v>366</v>
      </c>
      <c r="I13" s="17">
        <f>H13/G13-1</f>
        <v>-0.11594202898550721</v>
      </c>
      <c r="J13" s="23">
        <f t="shared" ref="J13:L13" si="7">SUM(J5:J12)</f>
        <v>10667</v>
      </c>
      <c r="K13" s="16">
        <f t="shared" si="7"/>
        <v>8573</v>
      </c>
      <c r="L13" s="16">
        <f t="shared" si="7"/>
        <v>9201</v>
      </c>
      <c r="M13" s="24">
        <f>L13/K13-1</f>
        <v>7.3253236906567043E-2</v>
      </c>
      <c r="N13" s="16">
        <f t="shared" ref="N13:P13" si="8">SUM(N5:N12)</f>
        <v>11230</v>
      </c>
      <c r="O13" s="16">
        <f t="shared" si="8"/>
        <v>9094</v>
      </c>
      <c r="P13" s="16">
        <f t="shared" si="8"/>
        <v>9672</v>
      </c>
      <c r="Q13" s="17">
        <f>P13/O13-1</f>
        <v>6.3558390147349986E-2</v>
      </c>
    </row>
    <row r="14" spans="1:17" s="41" customFormat="1" ht="12" customHeight="1" x14ac:dyDescent="0.2">
      <c r="A14" s="41" t="s">
        <v>349</v>
      </c>
    </row>
    <row r="15" spans="1:17" s="41" customFormat="1" ht="12" customHeight="1" x14ac:dyDescent="0.2"/>
    <row r="16" spans="1:17" s="41" customFormat="1" ht="12" customHeight="1" x14ac:dyDescent="0.2"/>
    <row r="17" s="41" customFormat="1" ht="12" customHeight="1" x14ac:dyDescent="0.2"/>
    <row r="18" s="41" customFormat="1" ht="12" customHeight="1" x14ac:dyDescent="0.2"/>
    <row r="19" s="41" customFormat="1" ht="12" customHeight="1" x14ac:dyDescent="0.2"/>
    <row r="20" s="41" customFormat="1" ht="12" customHeight="1" x14ac:dyDescent="0.2"/>
    <row r="21" s="41" customFormat="1" ht="12" customHeight="1" x14ac:dyDescent="0.2"/>
    <row r="22" s="41" customFormat="1" ht="12" customHeight="1" x14ac:dyDescent="0.2"/>
    <row r="23" s="41" customFormat="1" ht="12" customHeight="1" x14ac:dyDescent="0.2"/>
    <row r="24" s="41" customFormat="1" ht="12" customHeight="1" x14ac:dyDescent="0.2"/>
    <row r="25" s="41" customFormat="1" ht="12" customHeight="1" x14ac:dyDescent="0.2"/>
    <row r="26" s="41" customFormat="1" ht="12" customHeight="1" x14ac:dyDescent="0.2"/>
    <row r="27" s="41" customFormat="1" ht="12" customHeight="1" x14ac:dyDescent="0.2"/>
    <row r="28" s="41" customFormat="1" ht="12" customHeight="1" x14ac:dyDescent="0.2"/>
    <row r="29" s="41" customFormat="1" ht="12" customHeight="1" x14ac:dyDescent="0.2"/>
    <row r="30" s="38" customFormat="1" ht="12" customHeight="1" x14ac:dyDescent="0.3"/>
    <row r="31" s="38" customFormat="1" ht="12" customHeight="1" x14ac:dyDescent="0.3"/>
    <row r="32" s="38" customFormat="1" ht="12" customHeight="1" x14ac:dyDescent="0.3"/>
    <row r="33" s="38" customFormat="1" ht="12" customHeight="1" x14ac:dyDescent="0.3"/>
  </sheetData>
  <mergeCells count="5"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scale="95" orientation="portrait" r:id="rId1"/>
  <ignoredErrors>
    <ignoredError sqref="B13:H13 N13:Q13" formulaRange="1"/>
    <ignoredError sqref="I13:M13" formula="1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F657E-E59E-4ADF-9204-E33A84FD7C4F}">
  <dimension ref="A1:Q33"/>
  <sheetViews>
    <sheetView showGridLines="0" showRuler="0" zoomScale="120" zoomScaleNormal="120" zoomScaleSheetLayoutView="100" workbookViewId="0">
      <selection activeCell="I1" sqref="I1"/>
    </sheetView>
  </sheetViews>
  <sheetFormatPr defaultColWidth="7.88671875" defaultRowHeight="13.2" x14ac:dyDescent="0.25"/>
  <cols>
    <col min="1" max="1" width="15.6640625" style="9" customWidth="1"/>
    <col min="2" max="17" width="7.6640625" style="9" customWidth="1"/>
    <col min="18" max="24" width="5.6640625" style="9" customWidth="1"/>
    <col min="25" max="16384" width="7.88671875" style="9"/>
  </cols>
  <sheetData>
    <row r="1" spans="1:17" ht="19.95" customHeight="1" x14ac:dyDescent="0.3">
      <c r="A1" s="1" t="s">
        <v>315</v>
      </c>
      <c r="B1" s="8"/>
      <c r="C1" s="8"/>
      <c r="D1" s="8"/>
      <c r="E1" s="8"/>
      <c r="F1" s="8"/>
    </row>
    <row r="2" spans="1:17" s="12" customFormat="1" ht="25.2" customHeight="1" thickBot="1" x14ac:dyDescent="0.25">
      <c r="A2" s="10"/>
      <c r="B2" s="11"/>
      <c r="C2" s="11"/>
      <c r="D2" s="11"/>
      <c r="E2" s="11"/>
      <c r="F2" s="11"/>
    </row>
    <row r="3" spans="1:17" s="12" customFormat="1" ht="13.95" customHeight="1" x14ac:dyDescent="0.2">
      <c r="A3" s="209" t="s">
        <v>59</v>
      </c>
      <c r="B3" s="211" t="s">
        <v>49</v>
      </c>
      <c r="C3" s="212"/>
      <c r="D3" s="212"/>
      <c r="E3" s="213"/>
      <c r="F3" s="212" t="s">
        <v>50</v>
      </c>
      <c r="G3" s="212"/>
      <c r="H3" s="212"/>
      <c r="I3" s="212"/>
      <c r="J3" s="211" t="s">
        <v>51</v>
      </c>
      <c r="K3" s="212"/>
      <c r="L3" s="212"/>
      <c r="M3" s="213"/>
      <c r="N3" s="212" t="s">
        <v>52</v>
      </c>
      <c r="O3" s="212"/>
      <c r="P3" s="212"/>
      <c r="Q3" s="213"/>
    </row>
    <row r="4" spans="1:17" s="12" customFormat="1" ht="24.9" customHeight="1" x14ac:dyDescent="0.2">
      <c r="A4" s="210"/>
      <c r="B4" s="65">
        <v>2019</v>
      </c>
      <c r="C4" s="66">
        <v>2022</v>
      </c>
      <c r="D4" s="66">
        <v>2023</v>
      </c>
      <c r="E4" s="67" t="s">
        <v>338</v>
      </c>
      <c r="F4" s="66">
        <v>2019</v>
      </c>
      <c r="G4" s="66">
        <v>2022</v>
      </c>
      <c r="H4" s="66">
        <v>2023</v>
      </c>
      <c r="I4" s="66" t="s">
        <v>338</v>
      </c>
      <c r="J4" s="65">
        <v>2019</v>
      </c>
      <c r="K4" s="66">
        <v>2022</v>
      </c>
      <c r="L4" s="66">
        <v>2023</v>
      </c>
      <c r="M4" s="67" t="s">
        <v>338</v>
      </c>
      <c r="N4" s="66">
        <v>2019</v>
      </c>
      <c r="O4" s="66">
        <v>2022</v>
      </c>
      <c r="P4" s="66">
        <v>2023</v>
      </c>
      <c r="Q4" s="67" t="s">
        <v>338</v>
      </c>
    </row>
    <row r="5" spans="1:17" s="12" customFormat="1" ht="12" customHeight="1" x14ac:dyDescent="0.2">
      <c r="A5" s="26" t="s">
        <v>350</v>
      </c>
      <c r="B5" s="69">
        <v>5279</v>
      </c>
      <c r="C5" s="69">
        <v>4953</v>
      </c>
      <c r="D5" s="69">
        <v>5315</v>
      </c>
      <c r="E5" s="81">
        <f t="shared" ref="E5:E11" si="0">D5/C5-1</f>
        <v>7.3087017968907819E-2</v>
      </c>
      <c r="F5" s="87">
        <v>91</v>
      </c>
      <c r="G5" s="87">
        <v>86</v>
      </c>
      <c r="H5" s="87">
        <v>83</v>
      </c>
      <c r="I5" s="82">
        <f t="shared" ref="I5:I11" si="1">H5/G5-1</f>
        <v>-3.4883720930232509E-2</v>
      </c>
      <c r="J5" s="87">
        <v>255</v>
      </c>
      <c r="K5" s="87">
        <v>258</v>
      </c>
      <c r="L5" s="87">
        <v>325</v>
      </c>
      <c r="M5" s="81">
        <f t="shared" ref="M5:M11" si="2">L5/K5-1</f>
        <v>0.25968992248062017</v>
      </c>
      <c r="N5" s="69">
        <v>6330</v>
      </c>
      <c r="O5" s="69">
        <v>5766</v>
      </c>
      <c r="P5" s="69">
        <v>6116</v>
      </c>
      <c r="Q5" s="82">
        <f t="shared" ref="Q5:Q11" si="3">P5/O5-1</f>
        <v>6.0700659035726634E-2</v>
      </c>
    </row>
    <row r="6" spans="1:17" s="12" customFormat="1" ht="12" customHeight="1" x14ac:dyDescent="0.2">
      <c r="A6" s="26" t="s">
        <v>351</v>
      </c>
      <c r="B6" s="13">
        <v>5388</v>
      </c>
      <c r="C6" s="13">
        <v>4847</v>
      </c>
      <c r="D6" s="13">
        <v>5138</v>
      </c>
      <c r="E6" s="22">
        <f t="shared" si="0"/>
        <v>6.0037136373014333E-2</v>
      </c>
      <c r="F6" s="27">
        <v>84</v>
      </c>
      <c r="G6" s="27">
        <v>68</v>
      </c>
      <c r="H6" s="27">
        <v>66</v>
      </c>
      <c r="I6" s="15">
        <f t="shared" si="1"/>
        <v>-2.9411764705882359E-2</v>
      </c>
      <c r="J6" s="27">
        <v>326</v>
      </c>
      <c r="K6" s="27">
        <v>293</v>
      </c>
      <c r="L6" s="27">
        <v>302</v>
      </c>
      <c r="M6" s="22">
        <f t="shared" si="2"/>
        <v>3.0716723549488067E-2</v>
      </c>
      <c r="N6" s="13">
        <v>6452</v>
      </c>
      <c r="O6" s="13">
        <v>5627</v>
      </c>
      <c r="P6" s="13">
        <v>5969</v>
      </c>
      <c r="Q6" s="15">
        <f t="shared" si="3"/>
        <v>6.0778389905811192E-2</v>
      </c>
    </row>
    <row r="7" spans="1:17" s="12" customFormat="1" ht="12" customHeight="1" x14ac:dyDescent="0.2">
      <c r="A7" s="26" t="s">
        <v>352</v>
      </c>
      <c r="B7" s="13">
        <v>5333</v>
      </c>
      <c r="C7" s="13">
        <v>4944</v>
      </c>
      <c r="D7" s="13">
        <v>5235</v>
      </c>
      <c r="E7" s="22">
        <f t="shared" si="0"/>
        <v>5.885922330097082E-2</v>
      </c>
      <c r="F7" s="27">
        <v>98</v>
      </c>
      <c r="G7" s="27">
        <v>67</v>
      </c>
      <c r="H7" s="27">
        <v>62</v>
      </c>
      <c r="I7" s="15">
        <f t="shared" si="1"/>
        <v>-7.4626865671641784E-2</v>
      </c>
      <c r="J7" s="27">
        <v>284</v>
      </c>
      <c r="K7" s="27">
        <v>290</v>
      </c>
      <c r="L7" s="27">
        <v>320</v>
      </c>
      <c r="M7" s="22">
        <f t="shared" si="2"/>
        <v>0.10344827586206895</v>
      </c>
      <c r="N7" s="13">
        <v>6384</v>
      </c>
      <c r="O7" s="13">
        <v>5782</v>
      </c>
      <c r="P7" s="13">
        <v>6065</v>
      </c>
      <c r="Q7" s="15">
        <f t="shared" si="3"/>
        <v>4.8945001729505444E-2</v>
      </c>
    </row>
    <row r="8" spans="1:17" s="12" customFormat="1" ht="12" customHeight="1" x14ac:dyDescent="0.2">
      <c r="A8" s="26" t="s">
        <v>353</v>
      </c>
      <c r="B8" s="13">
        <v>5593</v>
      </c>
      <c r="C8" s="13">
        <v>4906</v>
      </c>
      <c r="D8" s="13">
        <v>5229</v>
      </c>
      <c r="E8" s="22">
        <f t="shared" si="0"/>
        <v>6.5837749694251935E-2</v>
      </c>
      <c r="F8" s="27">
        <v>88</v>
      </c>
      <c r="G8" s="27">
        <v>69</v>
      </c>
      <c r="H8" s="27">
        <v>87</v>
      </c>
      <c r="I8" s="15">
        <f t="shared" si="1"/>
        <v>0.26086956521739135</v>
      </c>
      <c r="J8" s="27">
        <v>303</v>
      </c>
      <c r="K8" s="27">
        <v>277</v>
      </c>
      <c r="L8" s="27">
        <v>295</v>
      </c>
      <c r="M8" s="22">
        <f t="shared" si="2"/>
        <v>6.498194945848379E-2</v>
      </c>
      <c r="N8" s="13">
        <v>6588</v>
      </c>
      <c r="O8" s="13">
        <v>5664</v>
      </c>
      <c r="P8" s="13">
        <v>6154</v>
      </c>
      <c r="Q8" s="15">
        <f t="shared" si="3"/>
        <v>8.6511299435028333E-2</v>
      </c>
    </row>
    <row r="9" spans="1:17" s="12" customFormat="1" ht="12" customHeight="1" x14ac:dyDescent="0.2">
      <c r="A9" s="26" t="s">
        <v>354</v>
      </c>
      <c r="B9" s="13">
        <v>5789</v>
      </c>
      <c r="C9" s="13">
        <v>5434</v>
      </c>
      <c r="D9" s="13">
        <v>5814</v>
      </c>
      <c r="E9" s="22">
        <f t="shared" si="0"/>
        <v>6.9930069930070005E-2</v>
      </c>
      <c r="F9" s="27">
        <v>104</v>
      </c>
      <c r="G9" s="27">
        <v>105</v>
      </c>
      <c r="H9" s="27">
        <v>91</v>
      </c>
      <c r="I9" s="15">
        <f t="shared" si="1"/>
        <v>-0.1333333333333333</v>
      </c>
      <c r="J9" s="27">
        <v>365</v>
      </c>
      <c r="K9" s="27">
        <v>343</v>
      </c>
      <c r="L9" s="27">
        <v>335</v>
      </c>
      <c r="M9" s="22">
        <f t="shared" si="2"/>
        <v>-2.3323615160349864E-2</v>
      </c>
      <c r="N9" s="13">
        <v>6901</v>
      </c>
      <c r="O9" s="13">
        <v>6306</v>
      </c>
      <c r="P9" s="13">
        <v>6796</v>
      </c>
      <c r="Q9" s="15">
        <f t="shared" si="3"/>
        <v>7.7703774183317531E-2</v>
      </c>
    </row>
    <row r="10" spans="1:17" s="12" customFormat="1" ht="12" customHeight="1" x14ac:dyDescent="0.2">
      <c r="A10" s="26" t="s">
        <v>53</v>
      </c>
      <c r="B10" s="13">
        <v>5274</v>
      </c>
      <c r="C10" s="13">
        <v>4879</v>
      </c>
      <c r="D10" s="13">
        <v>5173</v>
      </c>
      <c r="E10" s="22">
        <f t="shared" si="0"/>
        <v>6.0258249641319983E-2</v>
      </c>
      <c r="F10" s="27">
        <v>108</v>
      </c>
      <c r="G10" s="27">
        <v>105</v>
      </c>
      <c r="H10" s="27">
        <v>131</v>
      </c>
      <c r="I10" s="15">
        <f t="shared" si="1"/>
        <v>0.24761904761904763</v>
      </c>
      <c r="J10" s="27">
        <v>441</v>
      </c>
      <c r="K10" s="27">
        <v>424</v>
      </c>
      <c r="L10" s="27">
        <v>481</v>
      </c>
      <c r="M10" s="22">
        <f t="shared" si="2"/>
        <v>0.13443396226415105</v>
      </c>
      <c r="N10" s="13">
        <v>6454</v>
      </c>
      <c r="O10" s="13">
        <v>5756</v>
      </c>
      <c r="P10" s="13">
        <v>6159</v>
      </c>
      <c r="Q10" s="15">
        <f t="shared" si="3"/>
        <v>7.0013898540653319E-2</v>
      </c>
    </row>
    <row r="11" spans="1:17" s="12" customFormat="1" ht="12" customHeight="1" x14ac:dyDescent="0.2">
      <c r="A11" s="26" t="s">
        <v>54</v>
      </c>
      <c r="B11" s="13">
        <v>4595</v>
      </c>
      <c r="C11" s="13">
        <v>4313</v>
      </c>
      <c r="D11" s="13">
        <v>4691</v>
      </c>
      <c r="E11" s="22">
        <f t="shared" si="0"/>
        <v>8.7642012520287471E-2</v>
      </c>
      <c r="F11" s="27">
        <v>115</v>
      </c>
      <c r="G11" s="27">
        <v>118</v>
      </c>
      <c r="H11" s="27">
        <v>122</v>
      </c>
      <c r="I11" s="15">
        <f t="shared" si="1"/>
        <v>3.3898305084745672E-2</v>
      </c>
      <c r="J11" s="27">
        <v>409</v>
      </c>
      <c r="K11" s="27">
        <v>417</v>
      </c>
      <c r="L11" s="27">
        <v>442</v>
      </c>
      <c r="M11" s="22">
        <f t="shared" si="2"/>
        <v>5.9952038369304628E-2</v>
      </c>
      <c r="N11" s="13">
        <v>5825</v>
      </c>
      <c r="O11" s="13">
        <v>5213</v>
      </c>
      <c r="P11" s="13">
        <v>5614</v>
      </c>
      <c r="Q11" s="15">
        <f t="shared" si="3"/>
        <v>7.6923076923076872E-2</v>
      </c>
    </row>
    <row r="12" spans="1:17" s="12" customFormat="1" ht="12" customHeight="1" thickBot="1" x14ac:dyDescent="0.25">
      <c r="A12" s="28" t="s">
        <v>0</v>
      </c>
      <c r="B12" s="23">
        <f>SUM(B5:B11)</f>
        <v>37251</v>
      </c>
      <c r="C12" s="16">
        <f t="shared" ref="C12:D12" si="4">SUM(C5:C11)</f>
        <v>34276</v>
      </c>
      <c r="D12" s="16">
        <f t="shared" si="4"/>
        <v>36595</v>
      </c>
      <c r="E12" s="24">
        <f>D12/C12-1</f>
        <v>6.7656669389660307E-2</v>
      </c>
      <c r="F12" s="16">
        <f>SUM(F5:F11)</f>
        <v>688</v>
      </c>
      <c r="G12" s="16">
        <f t="shared" ref="G12:H12" si="5">SUM(G5:G11)</f>
        <v>618</v>
      </c>
      <c r="H12" s="16">
        <f t="shared" si="5"/>
        <v>642</v>
      </c>
      <c r="I12" s="17">
        <f>H12/G12-1</f>
        <v>3.8834951456310662E-2</v>
      </c>
      <c r="J12" s="23">
        <f t="shared" ref="J12:L12" si="6">SUM(J5:J11)</f>
        <v>2383</v>
      </c>
      <c r="K12" s="16">
        <f t="shared" si="6"/>
        <v>2302</v>
      </c>
      <c r="L12" s="16">
        <f t="shared" si="6"/>
        <v>2500</v>
      </c>
      <c r="M12" s="24">
        <f>L12/K12-1</f>
        <v>8.6012163336229408E-2</v>
      </c>
      <c r="N12" s="16">
        <f t="shared" ref="N12:P12" si="7">SUM(N5:N11)</f>
        <v>44934</v>
      </c>
      <c r="O12" s="16">
        <f t="shared" si="7"/>
        <v>40114</v>
      </c>
      <c r="P12" s="16">
        <f t="shared" si="7"/>
        <v>42873</v>
      </c>
      <c r="Q12" s="17">
        <f>P12/O12-1</f>
        <v>6.8778979907264226E-2</v>
      </c>
    </row>
    <row r="13" spans="1:17" s="12" customFormat="1" ht="12" customHeight="1" x14ac:dyDescent="0.2"/>
    <row r="14" spans="1:17" s="12" customFormat="1" ht="12" customHeight="1" x14ac:dyDescent="0.2"/>
    <row r="15" spans="1:17" s="12" customFormat="1" ht="12" customHeight="1" x14ac:dyDescent="0.2"/>
    <row r="16" spans="1:17" s="12" customFormat="1" ht="12" customHeight="1" x14ac:dyDescent="0.2"/>
    <row r="17" s="12" customFormat="1" ht="12" customHeight="1" x14ac:dyDescent="0.2"/>
    <row r="18" s="12" customFormat="1" ht="12" customHeight="1" x14ac:dyDescent="0.2"/>
    <row r="19" s="12" customFormat="1" ht="12" customHeight="1" x14ac:dyDescent="0.2"/>
    <row r="20" s="12" customFormat="1" ht="12" customHeight="1" x14ac:dyDescent="0.2"/>
    <row r="21" s="12" customFormat="1" ht="12" customHeight="1" x14ac:dyDescent="0.2"/>
    <row r="22" s="12" customFormat="1" ht="12" customHeight="1" x14ac:dyDescent="0.2"/>
    <row r="23" s="12" customFormat="1" ht="12" customHeight="1" x14ac:dyDescent="0.2"/>
    <row r="24" s="12" customFormat="1" ht="12" customHeight="1" x14ac:dyDescent="0.2"/>
    <row r="25" s="12" customFormat="1" ht="12" customHeight="1" x14ac:dyDescent="0.2"/>
    <row r="26" s="12" customFormat="1" ht="12" customHeight="1" x14ac:dyDescent="0.2"/>
    <row r="27" s="12" customFormat="1" ht="12" customHeight="1" x14ac:dyDescent="0.2"/>
    <row r="28" s="12" customFormat="1" ht="12" customHeight="1" x14ac:dyDescent="0.2"/>
    <row r="29" s="12" customFormat="1" ht="12" customHeight="1" x14ac:dyDescent="0.2"/>
    <row r="30" s="9" customFormat="1" ht="12" customHeight="1" x14ac:dyDescent="0.25"/>
    <row r="31" s="9" customFormat="1" ht="12" customHeight="1" x14ac:dyDescent="0.25"/>
    <row r="32" s="9" customFormat="1" ht="12" customHeight="1" x14ac:dyDescent="0.25"/>
    <row r="33" s="9" customFormat="1" ht="12" customHeight="1" x14ac:dyDescent="0.25"/>
  </sheetData>
  <mergeCells count="5">
    <mergeCell ref="A3:A4"/>
    <mergeCell ref="B3:E3"/>
    <mergeCell ref="F3:I3"/>
    <mergeCell ref="J3:M3"/>
    <mergeCell ref="N3:Q3"/>
  </mergeCells>
  <pageMargins left="0.78740157480314965" right="0.78740157480314965" top="0.78740157480314965" bottom="0.78740157480314965" header="0" footer="0"/>
  <pageSetup paperSize="9" scale="97" fitToHeight="2" orientation="portrait" horizontalDpi="300" verticalDpi="300" r:id="rId1"/>
  <headerFooter scaleWithDoc="0" alignWithMargins="0"/>
  <ignoredErrors>
    <ignoredError sqref="B12:D12 F12:L12 N12:Q12" formulaRange="1"/>
    <ignoredError sqref="E12 M12" formula="1" formulaRange="1"/>
  </ignoredErrors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D99CD-5A6A-4194-A0A4-92885FFC70FC}">
  <dimension ref="A1:Q33"/>
  <sheetViews>
    <sheetView showGridLines="0" zoomScale="120" zoomScaleNormal="120" workbookViewId="0">
      <selection activeCell="I1" sqref="I1"/>
    </sheetView>
  </sheetViews>
  <sheetFormatPr defaultColWidth="9.109375" defaultRowHeight="14.4" x14ac:dyDescent="0.3"/>
  <cols>
    <col min="1" max="1" width="15.6640625" style="38" customWidth="1"/>
    <col min="2" max="17" width="7.6640625" style="38" customWidth="1"/>
    <col min="18" max="24" width="5.6640625" style="38" customWidth="1"/>
    <col min="25" max="16384" width="9.109375" style="38"/>
  </cols>
  <sheetData>
    <row r="1" spans="1:17" ht="19.95" customHeight="1" x14ac:dyDescent="0.3">
      <c r="A1" s="1" t="s">
        <v>199</v>
      </c>
      <c r="B1" s="30"/>
      <c r="C1" s="30"/>
      <c r="D1" s="30"/>
      <c r="E1" s="30"/>
      <c r="F1" s="30"/>
      <c r="G1" s="34"/>
    </row>
    <row r="2" spans="1:17" s="41" customFormat="1" ht="25.2" customHeight="1" thickBot="1" x14ac:dyDescent="0.25"/>
    <row r="3" spans="1:17" s="41" customFormat="1" ht="13.95" customHeight="1" x14ac:dyDescent="0.2">
      <c r="A3" s="209" t="s">
        <v>71</v>
      </c>
      <c r="B3" s="211" t="s">
        <v>50</v>
      </c>
      <c r="C3" s="212"/>
      <c r="D3" s="212"/>
      <c r="E3" s="213"/>
      <c r="F3" s="212" t="s">
        <v>51</v>
      </c>
      <c r="G3" s="212"/>
      <c r="H3" s="212"/>
      <c r="I3" s="212"/>
      <c r="J3" s="211" t="s">
        <v>52</v>
      </c>
      <c r="K3" s="212"/>
      <c r="L3" s="212"/>
      <c r="M3" s="213"/>
      <c r="N3" s="212" t="s">
        <v>115</v>
      </c>
      <c r="O3" s="212"/>
      <c r="P3" s="212"/>
      <c r="Q3" s="213"/>
    </row>
    <row r="4" spans="1:17" s="41" customFormat="1" ht="24.9" customHeight="1" x14ac:dyDescent="0.2">
      <c r="A4" s="210"/>
      <c r="B4" s="142">
        <v>2019</v>
      </c>
      <c r="C4" s="143">
        <v>2022</v>
      </c>
      <c r="D4" s="143">
        <v>2023</v>
      </c>
      <c r="E4" s="144" t="s">
        <v>338</v>
      </c>
      <c r="F4" s="143">
        <v>2019</v>
      </c>
      <c r="G4" s="143">
        <v>2022</v>
      </c>
      <c r="H4" s="143">
        <v>2023</v>
      </c>
      <c r="I4" s="143" t="s">
        <v>338</v>
      </c>
      <c r="J4" s="142">
        <v>2019</v>
      </c>
      <c r="K4" s="143">
        <v>2022</v>
      </c>
      <c r="L4" s="143">
        <v>2023</v>
      </c>
      <c r="M4" s="144" t="s">
        <v>338</v>
      </c>
      <c r="N4" s="143">
        <v>2019</v>
      </c>
      <c r="O4" s="143">
        <v>2022</v>
      </c>
      <c r="P4" s="66">
        <v>2023</v>
      </c>
      <c r="Q4" s="67" t="s">
        <v>338</v>
      </c>
    </row>
    <row r="5" spans="1:17" s="41" customFormat="1" ht="12" customHeight="1" x14ac:dyDescent="0.2">
      <c r="A5" s="26" t="s">
        <v>72</v>
      </c>
      <c r="B5" s="87">
        <v>101</v>
      </c>
      <c r="C5" s="27">
        <v>66</v>
      </c>
      <c r="D5" s="27">
        <v>62</v>
      </c>
      <c r="E5" s="22">
        <f t="shared" ref="E5:E7" si="0">D5/C5-1</f>
        <v>-6.0606060606060552E-2</v>
      </c>
      <c r="F5" s="27">
        <v>242</v>
      </c>
      <c r="G5" s="27">
        <v>245</v>
      </c>
      <c r="H5" s="27">
        <v>230</v>
      </c>
      <c r="I5" s="15">
        <f t="shared" ref="I5:I7" si="1">H5/G5-1</f>
        <v>-6.1224489795918324E-2</v>
      </c>
      <c r="J5" s="13">
        <v>7258</v>
      </c>
      <c r="K5" s="13">
        <v>5945</v>
      </c>
      <c r="L5" s="13">
        <v>6502</v>
      </c>
      <c r="M5" s="22">
        <f t="shared" ref="M5:M7" si="2">L5/K5-1</f>
        <v>9.3692178301093332E-2</v>
      </c>
      <c r="N5" s="13">
        <f t="shared" ref="N5:P8" si="3">B5+F5+J5</f>
        <v>7601</v>
      </c>
      <c r="O5" s="13">
        <f t="shared" si="3"/>
        <v>6256</v>
      </c>
      <c r="P5" s="69">
        <f t="shared" si="3"/>
        <v>6794</v>
      </c>
      <c r="Q5" s="82">
        <f t="shared" ref="Q5:Q7" si="4">P5/O5-1</f>
        <v>8.5997442455242989E-2</v>
      </c>
    </row>
    <row r="6" spans="1:17" s="41" customFormat="1" ht="12" customHeight="1" x14ac:dyDescent="0.2">
      <c r="A6" s="26" t="s">
        <v>73</v>
      </c>
      <c r="B6" s="27">
        <v>42</v>
      </c>
      <c r="C6" s="27">
        <v>31</v>
      </c>
      <c r="D6" s="27">
        <v>39</v>
      </c>
      <c r="E6" s="22">
        <f t="shared" si="0"/>
        <v>0.25806451612903225</v>
      </c>
      <c r="F6" s="27">
        <v>161</v>
      </c>
      <c r="G6" s="27">
        <v>137</v>
      </c>
      <c r="H6" s="27">
        <v>126</v>
      </c>
      <c r="I6" s="15">
        <f t="shared" si="1"/>
        <v>-8.0291970802919721E-2</v>
      </c>
      <c r="J6" s="13">
        <v>2923</v>
      </c>
      <c r="K6" s="13">
        <v>2303</v>
      </c>
      <c r="L6" s="13">
        <v>2372</v>
      </c>
      <c r="M6" s="22">
        <f t="shared" si="2"/>
        <v>2.9960920538428137E-2</v>
      </c>
      <c r="N6" s="13">
        <f t="shared" si="3"/>
        <v>3126</v>
      </c>
      <c r="O6" s="13">
        <f t="shared" si="3"/>
        <v>2471</v>
      </c>
      <c r="P6" s="13">
        <f t="shared" si="3"/>
        <v>2537</v>
      </c>
      <c r="Q6" s="15">
        <f t="shared" si="4"/>
        <v>2.6709834075273164E-2</v>
      </c>
    </row>
    <row r="7" spans="1:17" s="41" customFormat="1" ht="12" customHeight="1" x14ac:dyDescent="0.2">
      <c r="A7" s="26" t="s">
        <v>207</v>
      </c>
      <c r="B7" s="27">
        <v>2</v>
      </c>
      <c r="C7" s="27">
        <v>10</v>
      </c>
      <c r="D7" s="27">
        <v>4</v>
      </c>
      <c r="E7" s="22">
        <f t="shared" si="0"/>
        <v>-0.6</v>
      </c>
      <c r="F7" s="27">
        <v>14</v>
      </c>
      <c r="G7" s="27">
        <v>32</v>
      </c>
      <c r="H7" s="27">
        <v>10</v>
      </c>
      <c r="I7" s="15">
        <f t="shared" si="1"/>
        <v>-0.6875</v>
      </c>
      <c r="J7" s="27">
        <v>479</v>
      </c>
      <c r="K7" s="27">
        <v>325</v>
      </c>
      <c r="L7" s="27">
        <v>327</v>
      </c>
      <c r="M7" s="22">
        <f t="shared" si="2"/>
        <v>6.1538461538461764E-3</v>
      </c>
      <c r="N7" s="13">
        <f t="shared" si="3"/>
        <v>495</v>
      </c>
      <c r="O7" s="13">
        <f t="shared" si="3"/>
        <v>367</v>
      </c>
      <c r="P7" s="13">
        <f t="shared" si="3"/>
        <v>341</v>
      </c>
      <c r="Q7" s="15">
        <f t="shared" si="4"/>
        <v>-7.0844686648501409E-2</v>
      </c>
    </row>
    <row r="8" spans="1:17" s="41" customFormat="1" ht="12" customHeight="1" x14ac:dyDescent="0.2">
      <c r="A8" s="26" t="s">
        <v>70</v>
      </c>
      <c r="B8" s="27">
        <v>0</v>
      </c>
      <c r="C8" s="27">
        <v>0</v>
      </c>
      <c r="D8" s="27">
        <v>0</v>
      </c>
      <c r="E8" s="22" t="s">
        <v>62</v>
      </c>
      <c r="F8" s="27">
        <v>1</v>
      </c>
      <c r="G8" s="27">
        <v>0</v>
      </c>
      <c r="H8" s="27">
        <v>0</v>
      </c>
      <c r="I8" s="15" t="s">
        <v>62</v>
      </c>
      <c r="J8" s="27">
        <v>7</v>
      </c>
      <c r="K8" s="27">
        <v>0</v>
      </c>
      <c r="L8" s="27">
        <v>0</v>
      </c>
      <c r="M8" s="22" t="s">
        <v>62</v>
      </c>
      <c r="N8" s="13">
        <f t="shared" si="3"/>
        <v>8</v>
      </c>
      <c r="O8" s="13">
        <f t="shared" si="3"/>
        <v>0</v>
      </c>
      <c r="P8" s="13">
        <f t="shared" si="3"/>
        <v>0</v>
      </c>
      <c r="Q8" s="15" t="s">
        <v>62</v>
      </c>
    </row>
    <row r="9" spans="1:17" s="41" customFormat="1" ht="12" customHeight="1" thickBot="1" x14ac:dyDescent="0.25">
      <c r="A9" s="28" t="s">
        <v>0</v>
      </c>
      <c r="B9" s="23">
        <f>SUM(B5:B8)</f>
        <v>145</v>
      </c>
      <c r="C9" s="16">
        <f t="shared" ref="C9:D9" si="5">SUM(C5:C8)</f>
        <v>107</v>
      </c>
      <c r="D9" s="16">
        <f t="shared" si="5"/>
        <v>105</v>
      </c>
      <c r="E9" s="24">
        <f>D9/C9-1</f>
        <v>-1.8691588785046731E-2</v>
      </c>
      <c r="F9" s="16">
        <f t="shared" ref="F9:H9" si="6">SUM(F5:F8)</f>
        <v>418</v>
      </c>
      <c r="G9" s="16">
        <f t="shared" si="6"/>
        <v>414</v>
      </c>
      <c r="H9" s="16">
        <f t="shared" si="6"/>
        <v>366</v>
      </c>
      <c r="I9" s="17">
        <f>H9/G9-1</f>
        <v>-0.11594202898550721</v>
      </c>
      <c r="J9" s="23">
        <f t="shared" ref="J9:L9" si="7">SUM(J5:J8)</f>
        <v>10667</v>
      </c>
      <c r="K9" s="16">
        <f t="shared" si="7"/>
        <v>8573</v>
      </c>
      <c r="L9" s="16">
        <f t="shared" si="7"/>
        <v>9201</v>
      </c>
      <c r="M9" s="24">
        <f>L9/K9-1</f>
        <v>7.3253236906567043E-2</v>
      </c>
      <c r="N9" s="16">
        <f t="shared" ref="N9:P9" si="8">SUM(N5:N8)</f>
        <v>11230</v>
      </c>
      <c r="O9" s="16">
        <f t="shared" si="8"/>
        <v>9094</v>
      </c>
      <c r="P9" s="16">
        <f t="shared" si="8"/>
        <v>9672</v>
      </c>
      <c r="Q9" s="17">
        <f>P9/O9-1</f>
        <v>6.3558390147349986E-2</v>
      </c>
    </row>
    <row r="10" spans="1:17" s="41" customFormat="1" ht="12" customHeight="1" x14ac:dyDescent="0.2">
      <c r="A10" s="41" t="s">
        <v>349</v>
      </c>
      <c r="M10" s="110"/>
    </row>
    <row r="11" spans="1:17" s="41" customFormat="1" ht="12" customHeight="1" x14ac:dyDescent="0.2"/>
    <row r="12" spans="1:17" s="41" customFormat="1" ht="12" customHeight="1" x14ac:dyDescent="0.2"/>
    <row r="13" spans="1:17" s="41" customFormat="1" ht="12" customHeight="1" x14ac:dyDescent="0.2"/>
    <row r="14" spans="1:17" s="41" customFormat="1" ht="12" customHeight="1" x14ac:dyDescent="0.2"/>
    <row r="15" spans="1:17" s="41" customFormat="1" ht="12" customHeight="1" x14ac:dyDescent="0.2"/>
    <row r="16" spans="1:17" s="41" customFormat="1" ht="12" customHeight="1" x14ac:dyDescent="0.2"/>
    <row r="17" s="41" customFormat="1" ht="12" customHeight="1" x14ac:dyDescent="0.2"/>
    <row r="18" s="41" customFormat="1" ht="12" customHeight="1" x14ac:dyDescent="0.2"/>
    <row r="19" s="41" customFormat="1" ht="12" customHeight="1" x14ac:dyDescent="0.2"/>
    <row r="20" s="41" customFormat="1" ht="12" customHeight="1" x14ac:dyDescent="0.2"/>
    <row r="21" s="41" customFormat="1" ht="12" customHeight="1" x14ac:dyDescent="0.2"/>
    <row r="22" s="41" customFormat="1" ht="12" customHeight="1" x14ac:dyDescent="0.2"/>
    <row r="23" s="41" customFormat="1" ht="12" customHeight="1" x14ac:dyDescent="0.2"/>
    <row r="24" s="41" customFormat="1" ht="12" customHeight="1" x14ac:dyDescent="0.2"/>
    <row r="25" s="41" customFormat="1" ht="12" customHeight="1" x14ac:dyDescent="0.2"/>
    <row r="26" s="41" customFormat="1" ht="12" customHeight="1" x14ac:dyDescent="0.2"/>
    <row r="27" s="41" customFormat="1" ht="12" customHeight="1" x14ac:dyDescent="0.2"/>
    <row r="28" s="41" customFormat="1" ht="12" customHeight="1" x14ac:dyDescent="0.2"/>
    <row r="29" s="41" customFormat="1" ht="12" customHeight="1" x14ac:dyDescent="0.2"/>
    <row r="30" s="38" customFormat="1" ht="12" customHeight="1" x14ac:dyDescent="0.3"/>
    <row r="31" s="38" customFormat="1" ht="12" customHeight="1" x14ac:dyDescent="0.3"/>
    <row r="32" s="38" customFormat="1" ht="12" customHeight="1" x14ac:dyDescent="0.3"/>
    <row r="33" s="38" customFormat="1" ht="12" customHeight="1" x14ac:dyDescent="0.3"/>
  </sheetData>
  <mergeCells count="5"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scale="98" orientation="portrait" r:id="rId1"/>
  <ignoredErrors>
    <ignoredError sqref="B9:H9 N9:Q9" formulaRange="1"/>
    <ignoredError sqref="I9:M9" formula="1" formulaRange="1"/>
  </ignoredErrors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14DCA-CE30-411A-9745-2C2FCCC1A712}">
  <dimension ref="A1:Q32"/>
  <sheetViews>
    <sheetView showGridLines="0" zoomScale="120" zoomScaleNormal="120" workbookViewId="0">
      <selection activeCell="J1" sqref="J1"/>
    </sheetView>
  </sheetViews>
  <sheetFormatPr defaultColWidth="9.109375" defaultRowHeight="14.4" x14ac:dyDescent="0.3"/>
  <cols>
    <col min="1" max="1" width="15.6640625" style="38" customWidth="1"/>
    <col min="2" max="17" width="7.6640625" style="38" customWidth="1"/>
    <col min="18" max="24" width="5.6640625" style="38" customWidth="1"/>
    <col min="25" max="16384" width="9.109375" style="38"/>
  </cols>
  <sheetData>
    <row r="1" spans="1:17" ht="19.95" customHeight="1" x14ac:dyDescent="0.3">
      <c r="A1" s="1" t="s">
        <v>296</v>
      </c>
      <c r="B1" s="30"/>
      <c r="C1" s="30"/>
      <c r="D1" s="30"/>
      <c r="E1" s="30"/>
      <c r="F1" s="30"/>
      <c r="G1" s="34"/>
    </row>
    <row r="2" spans="1:17" s="41" customFormat="1" ht="25.2" customHeight="1" thickBot="1" x14ac:dyDescent="0.25"/>
    <row r="3" spans="1:17" s="41" customFormat="1" ht="13.95" customHeight="1" x14ac:dyDescent="0.2">
      <c r="A3" s="209" t="s">
        <v>61</v>
      </c>
      <c r="B3" s="211" t="s">
        <v>50</v>
      </c>
      <c r="C3" s="212"/>
      <c r="D3" s="212"/>
      <c r="E3" s="213"/>
      <c r="F3" s="212" t="s">
        <v>51</v>
      </c>
      <c r="G3" s="212"/>
      <c r="H3" s="212"/>
      <c r="I3" s="212"/>
      <c r="J3" s="211" t="s">
        <v>52</v>
      </c>
      <c r="K3" s="212"/>
      <c r="L3" s="212"/>
      <c r="M3" s="213"/>
      <c r="N3" s="212" t="s">
        <v>115</v>
      </c>
      <c r="O3" s="212"/>
      <c r="P3" s="212"/>
      <c r="Q3" s="213"/>
    </row>
    <row r="4" spans="1:17" s="41" customFormat="1" ht="24.9" customHeight="1" x14ac:dyDescent="0.2">
      <c r="A4" s="210"/>
      <c r="B4" s="142">
        <v>2019</v>
      </c>
      <c r="C4" s="143">
        <v>2022</v>
      </c>
      <c r="D4" s="143">
        <v>2023</v>
      </c>
      <c r="E4" s="144" t="s">
        <v>338</v>
      </c>
      <c r="F4" s="143">
        <v>2019</v>
      </c>
      <c r="G4" s="143">
        <v>2022</v>
      </c>
      <c r="H4" s="143">
        <v>2023</v>
      </c>
      <c r="I4" s="143" t="s">
        <v>338</v>
      </c>
      <c r="J4" s="142">
        <v>2019</v>
      </c>
      <c r="K4" s="143">
        <v>2022</v>
      </c>
      <c r="L4" s="143">
        <v>2023</v>
      </c>
      <c r="M4" s="144" t="s">
        <v>338</v>
      </c>
      <c r="N4" s="143">
        <v>2019</v>
      </c>
      <c r="O4" s="66">
        <v>2022</v>
      </c>
      <c r="P4" s="66">
        <v>2023</v>
      </c>
      <c r="Q4" s="67" t="s">
        <v>338</v>
      </c>
    </row>
    <row r="5" spans="1:17" s="41" customFormat="1" ht="12" customHeight="1" x14ac:dyDescent="0.2">
      <c r="A5" s="26" t="s">
        <v>55</v>
      </c>
      <c r="B5" s="27">
        <v>0</v>
      </c>
      <c r="C5" s="27">
        <v>0</v>
      </c>
      <c r="D5" s="27">
        <v>0</v>
      </c>
      <c r="E5" s="22" t="s">
        <v>62</v>
      </c>
      <c r="F5" s="27">
        <v>0</v>
      </c>
      <c r="G5" s="27">
        <v>1</v>
      </c>
      <c r="H5" s="27">
        <v>1</v>
      </c>
      <c r="I5" s="15">
        <f t="shared" ref="I5:I6" si="0">H5/G5-1</f>
        <v>0</v>
      </c>
      <c r="J5" s="27">
        <v>53</v>
      </c>
      <c r="K5" s="27">
        <v>33</v>
      </c>
      <c r="L5" s="27">
        <v>31</v>
      </c>
      <c r="M5" s="22">
        <f>L5/K5-1</f>
        <v>-6.0606060606060552E-2</v>
      </c>
      <c r="N5" s="13">
        <f t="shared" ref="N5:P7" si="1">B5+F5+J5</f>
        <v>53</v>
      </c>
      <c r="O5" s="69">
        <f t="shared" si="1"/>
        <v>34</v>
      </c>
      <c r="P5" s="69">
        <f t="shared" si="1"/>
        <v>32</v>
      </c>
      <c r="Q5" s="82">
        <f>P5/O5-1</f>
        <v>-5.8823529411764719E-2</v>
      </c>
    </row>
    <row r="6" spans="1:17" s="41" customFormat="1" ht="12" customHeight="1" x14ac:dyDescent="0.2">
      <c r="A6" s="26" t="s">
        <v>56</v>
      </c>
      <c r="B6" s="27">
        <v>58</v>
      </c>
      <c r="C6" s="27">
        <v>40</v>
      </c>
      <c r="D6" s="27">
        <v>49</v>
      </c>
      <c r="E6" s="22">
        <f t="shared" ref="E6" si="2">D6/C6-1</f>
        <v>0.22500000000000009</v>
      </c>
      <c r="F6" s="27">
        <v>175</v>
      </c>
      <c r="G6" s="27">
        <v>212</v>
      </c>
      <c r="H6" s="27">
        <v>206</v>
      </c>
      <c r="I6" s="15">
        <f t="shared" si="0"/>
        <v>-2.8301886792452824E-2</v>
      </c>
      <c r="J6" s="13">
        <v>7432</v>
      </c>
      <c r="K6" s="13">
        <v>5835</v>
      </c>
      <c r="L6" s="13">
        <v>6275</v>
      </c>
      <c r="M6" s="22">
        <f t="shared" ref="M6" si="3">L6/K6-1</f>
        <v>7.5407026563838908E-2</v>
      </c>
      <c r="N6" s="13">
        <f t="shared" si="1"/>
        <v>7665</v>
      </c>
      <c r="O6" s="13">
        <f t="shared" si="1"/>
        <v>6087</v>
      </c>
      <c r="P6" s="13">
        <f t="shared" si="1"/>
        <v>6530</v>
      </c>
      <c r="Q6" s="15">
        <f t="shared" ref="Q6" si="4">P6/O6-1</f>
        <v>7.2778051585345782E-2</v>
      </c>
    </row>
    <row r="7" spans="1:17" s="41" customFormat="1" ht="12" customHeight="1" x14ac:dyDescent="0.2">
      <c r="A7" s="26" t="s">
        <v>57</v>
      </c>
      <c r="B7" s="27">
        <v>87</v>
      </c>
      <c r="C7" s="27">
        <v>67</v>
      </c>
      <c r="D7" s="27">
        <v>56</v>
      </c>
      <c r="E7" s="22">
        <f>D7/C7-1</f>
        <v>-0.16417910447761197</v>
      </c>
      <c r="F7" s="27">
        <v>243</v>
      </c>
      <c r="G7" s="27">
        <v>201</v>
      </c>
      <c r="H7" s="27">
        <v>159</v>
      </c>
      <c r="I7" s="15">
        <f>H7/G7-1</f>
        <v>-0.20895522388059706</v>
      </c>
      <c r="J7" s="13">
        <v>3182</v>
      </c>
      <c r="K7" s="13">
        <v>2705</v>
      </c>
      <c r="L7" s="13">
        <v>2895</v>
      </c>
      <c r="M7" s="22">
        <f>L7/K7-1</f>
        <v>7.0240295748613679E-2</v>
      </c>
      <c r="N7" s="13">
        <f t="shared" si="1"/>
        <v>3512</v>
      </c>
      <c r="O7" s="13">
        <f t="shared" si="1"/>
        <v>2973</v>
      </c>
      <c r="P7" s="13">
        <f t="shared" si="1"/>
        <v>3110</v>
      </c>
      <c r="Q7" s="15">
        <f>P7/O7-1</f>
        <v>4.608139926000665E-2</v>
      </c>
    </row>
    <row r="8" spans="1:17" s="41" customFormat="1" ht="12" customHeight="1" thickBot="1" x14ac:dyDescent="0.25">
      <c r="A8" s="28" t="s">
        <v>0</v>
      </c>
      <c r="B8" s="23">
        <f>SUM(B5:B7)</f>
        <v>145</v>
      </c>
      <c r="C8" s="16">
        <f t="shared" ref="C8:D8" si="5">SUM(C5:C7)</f>
        <v>107</v>
      </c>
      <c r="D8" s="16">
        <f t="shared" si="5"/>
        <v>105</v>
      </c>
      <c r="E8" s="24">
        <f>D8/C8-1</f>
        <v>-1.8691588785046731E-2</v>
      </c>
      <c r="F8" s="16">
        <f t="shared" ref="F8:H8" si="6">SUM(F5:F7)</f>
        <v>418</v>
      </c>
      <c r="G8" s="16">
        <f t="shared" si="6"/>
        <v>414</v>
      </c>
      <c r="H8" s="16">
        <f t="shared" si="6"/>
        <v>366</v>
      </c>
      <c r="I8" s="17">
        <f>H8/G8-1</f>
        <v>-0.11594202898550721</v>
      </c>
      <c r="J8" s="23">
        <f t="shared" ref="J8:L8" si="7">SUM(J5:J7)</f>
        <v>10667</v>
      </c>
      <c r="K8" s="16">
        <f t="shared" si="7"/>
        <v>8573</v>
      </c>
      <c r="L8" s="16">
        <f t="shared" si="7"/>
        <v>9201</v>
      </c>
      <c r="M8" s="24">
        <f>L8/K8-1</f>
        <v>7.3253236906567043E-2</v>
      </c>
      <c r="N8" s="16">
        <f t="shared" ref="N8:P8" si="8">SUM(N5:N7)</f>
        <v>11230</v>
      </c>
      <c r="O8" s="16">
        <f t="shared" si="8"/>
        <v>9094</v>
      </c>
      <c r="P8" s="16">
        <f t="shared" si="8"/>
        <v>9672</v>
      </c>
      <c r="Q8" s="17">
        <f>P8/O8-1</f>
        <v>6.3558390147349986E-2</v>
      </c>
    </row>
    <row r="9" spans="1:17" s="41" customFormat="1" ht="12" customHeight="1" x14ac:dyDescent="0.2"/>
    <row r="10" spans="1:17" s="41" customFormat="1" ht="12" customHeight="1" x14ac:dyDescent="0.2"/>
    <row r="11" spans="1:17" s="41" customFormat="1" ht="12" customHeight="1" x14ac:dyDescent="0.2"/>
    <row r="12" spans="1:17" s="41" customFormat="1" ht="12" customHeight="1" x14ac:dyDescent="0.2"/>
    <row r="13" spans="1:17" s="41" customFormat="1" ht="12" customHeight="1" x14ac:dyDescent="0.2"/>
    <row r="14" spans="1:17" s="41" customFormat="1" ht="12" customHeight="1" x14ac:dyDescent="0.2"/>
    <row r="15" spans="1:17" s="41" customFormat="1" ht="12" customHeight="1" x14ac:dyDescent="0.2"/>
    <row r="16" spans="1:17" s="41" customFormat="1" ht="12" customHeight="1" x14ac:dyDescent="0.2"/>
    <row r="17" s="41" customFormat="1" ht="12" customHeight="1" x14ac:dyDescent="0.2"/>
    <row r="18" s="41" customFormat="1" ht="12" customHeight="1" x14ac:dyDescent="0.2"/>
    <row r="19" s="41" customFormat="1" ht="12" customHeight="1" x14ac:dyDescent="0.2"/>
    <row r="20" s="41" customFormat="1" ht="12" customHeight="1" x14ac:dyDescent="0.2"/>
    <row r="21" s="41" customFormat="1" ht="12" customHeight="1" x14ac:dyDescent="0.2"/>
    <row r="22" s="41" customFormat="1" ht="12" customHeight="1" x14ac:dyDescent="0.2"/>
    <row r="23" s="41" customFormat="1" ht="12" customHeight="1" x14ac:dyDescent="0.2"/>
    <row r="24" s="41" customFormat="1" ht="12" customHeight="1" x14ac:dyDescent="0.2"/>
    <row r="25" s="41" customFormat="1" ht="12" customHeight="1" x14ac:dyDescent="0.2"/>
    <row r="26" s="41" customFormat="1" ht="12" customHeight="1" x14ac:dyDescent="0.2"/>
    <row r="27" s="41" customFormat="1" ht="12" customHeight="1" x14ac:dyDescent="0.2"/>
    <row r="28" s="41" customFormat="1" ht="12" customHeight="1" x14ac:dyDescent="0.2"/>
    <row r="29" s="38" customFormat="1" ht="12" customHeight="1" x14ac:dyDescent="0.3"/>
    <row r="30" s="38" customFormat="1" ht="12" customHeight="1" x14ac:dyDescent="0.3"/>
    <row r="31" s="38" customFormat="1" ht="12" customHeight="1" x14ac:dyDescent="0.3"/>
    <row r="32" s="38" customFormat="1" ht="12" customHeight="1" x14ac:dyDescent="0.3"/>
  </sheetData>
  <mergeCells count="5"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scale="95" orientation="portrait" r:id="rId1"/>
  <ignoredErrors>
    <ignoredError sqref="B8:H8 N8:Q8" formulaRange="1"/>
    <ignoredError sqref="I8:M8" formula="1" formulaRange="1"/>
  </ignoredErrors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1BE84-8938-4D9E-9809-8C5FBAE34BB4}">
  <dimension ref="A1:Q33"/>
  <sheetViews>
    <sheetView showGridLines="0" zoomScale="120" zoomScaleNormal="120" workbookViewId="0">
      <selection activeCell="I1" sqref="I1"/>
    </sheetView>
  </sheetViews>
  <sheetFormatPr defaultColWidth="9.109375" defaultRowHeight="14.4" x14ac:dyDescent="0.3"/>
  <cols>
    <col min="1" max="1" width="15.6640625" style="38" customWidth="1"/>
    <col min="2" max="17" width="7.6640625" style="38" customWidth="1"/>
    <col min="18" max="24" width="5.6640625" style="38" customWidth="1"/>
    <col min="25" max="16384" width="9.109375" style="38"/>
  </cols>
  <sheetData>
    <row r="1" spans="1:17" ht="19.95" customHeight="1" x14ac:dyDescent="0.3">
      <c r="A1" s="1" t="s">
        <v>200</v>
      </c>
      <c r="B1" s="30"/>
      <c r="C1" s="30"/>
      <c r="D1" s="30"/>
      <c r="E1" s="30"/>
      <c r="F1" s="30"/>
      <c r="G1" s="34"/>
    </row>
    <row r="2" spans="1:17" s="41" customFormat="1" ht="25.2" customHeight="1" thickBot="1" x14ac:dyDescent="0.25"/>
    <row r="3" spans="1:17" s="41" customFormat="1" ht="13.95" customHeight="1" x14ac:dyDescent="0.2">
      <c r="A3" s="209" t="s">
        <v>74</v>
      </c>
      <c r="B3" s="211" t="s">
        <v>50</v>
      </c>
      <c r="C3" s="212"/>
      <c r="D3" s="212"/>
      <c r="E3" s="213"/>
      <c r="F3" s="212" t="s">
        <v>51</v>
      </c>
      <c r="G3" s="212"/>
      <c r="H3" s="212"/>
      <c r="I3" s="212"/>
      <c r="J3" s="211" t="s">
        <v>52</v>
      </c>
      <c r="K3" s="212"/>
      <c r="L3" s="212"/>
      <c r="M3" s="213"/>
      <c r="N3" s="212" t="s">
        <v>115</v>
      </c>
      <c r="O3" s="212"/>
      <c r="P3" s="212"/>
      <c r="Q3" s="213"/>
    </row>
    <row r="4" spans="1:17" s="41" customFormat="1" ht="24.9" customHeight="1" x14ac:dyDescent="0.2">
      <c r="A4" s="210"/>
      <c r="B4" s="142">
        <v>2019</v>
      </c>
      <c r="C4" s="143">
        <v>2022</v>
      </c>
      <c r="D4" s="143">
        <v>2023</v>
      </c>
      <c r="E4" s="144" t="s">
        <v>338</v>
      </c>
      <c r="F4" s="143">
        <v>2019</v>
      </c>
      <c r="G4" s="143">
        <v>2022</v>
      </c>
      <c r="H4" s="143">
        <v>2023</v>
      </c>
      <c r="I4" s="143" t="s">
        <v>338</v>
      </c>
      <c r="J4" s="142">
        <v>2019</v>
      </c>
      <c r="K4" s="143">
        <v>2022</v>
      </c>
      <c r="L4" s="143">
        <v>2023</v>
      </c>
      <c r="M4" s="144" t="s">
        <v>338</v>
      </c>
      <c r="N4" s="143">
        <v>2019</v>
      </c>
      <c r="O4" s="66">
        <v>2022</v>
      </c>
      <c r="P4" s="66">
        <v>2023</v>
      </c>
      <c r="Q4" s="67" t="s">
        <v>338</v>
      </c>
    </row>
    <row r="5" spans="1:17" s="41" customFormat="1" ht="12" customHeight="1" x14ac:dyDescent="0.2">
      <c r="A5" s="26" t="s">
        <v>208</v>
      </c>
      <c r="B5" s="27">
        <v>77</v>
      </c>
      <c r="C5" s="27">
        <v>40</v>
      </c>
      <c r="D5" s="27">
        <v>42</v>
      </c>
      <c r="E5" s="22">
        <f>D5/C5-1</f>
        <v>5.0000000000000044E-2</v>
      </c>
      <c r="F5" s="27">
        <v>184</v>
      </c>
      <c r="G5" s="27">
        <v>198</v>
      </c>
      <c r="H5" s="27">
        <v>184</v>
      </c>
      <c r="I5" s="15">
        <f>H5/G5-1</f>
        <v>-7.0707070707070718E-2</v>
      </c>
      <c r="J5" s="13">
        <v>7326</v>
      </c>
      <c r="K5" s="13">
        <v>5734</v>
      </c>
      <c r="L5" s="13">
        <v>6188</v>
      </c>
      <c r="M5" s="22">
        <f>L5/K5-1</f>
        <v>7.9176839902336926E-2</v>
      </c>
      <c r="N5" s="13">
        <f t="shared" ref="N5:P6" si="0">B5+F5+J5</f>
        <v>7587</v>
      </c>
      <c r="O5" s="69">
        <f t="shared" si="0"/>
        <v>5972</v>
      </c>
      <c r="P5" s="69">
        <f t="shared" si="0"/>
        <v>6414</v>
      </c>
      <c r="Q5" s="82">
        <f>P5/O5-1</f>
        <v>7.4012056262558579E-2</v>
      </c>
    </row>
    <row r="6" spans="1:17" s="41" customFormat="1" ht="12" customHeight="1" x14ac:dyDescent="0.2">
      <c r="A6" s="26" t="s">
        <v>209</v>
      </c>
      <c r="B6" s="27">
        <v>68</v>
      </c>
      <c r="C6" s="27">
        <v>67</v>
      </c>
      <c r="D6" s="27">
        <v>63</v>
      </c>
      <c r="E6" s="22">
        <f t="shared" ref="E6" si="1">D6/C6-1</f>
        <v>-5.9701492537313383E-2</v>
      </c>
      <c r="F6" s="27">
        <v>234</v>
      </c>
      <c r="G6" s="27">
        <v>216</v>
      </c>
      <c r="H6" s="27">
        <v>182</v>
      </c>
      <c r="I6" s="15">
        <f t="shared" ref="I6" si="2">H6/G6-1</f>
        <v>-0.15740740740740744</v>
      </c>
      <c r="J6" s="13">
        <v>3341</v>
      </c>
      <c r="K6" s="13">
        <v>2839</v>
      </c>
      <c r="L6" s="13">
        <v>3013</v>
      </c>
      <c r="M6" s="22">
        <f t="shared" ref="M6" si="3">L6/K6-1</f>
        <v>6.1289186333215895E-2</v>
      </c>
      <c r="N6" s="13">
        <f t="shared" si="0"/>
        <v>3643</v>
      </c>
      <c r="O6" s="13">
        <f t="shared" si="0"/>
        <v>3122</v>
      </c>
      <c r="P6" s="13">
        <f t="shared" si="0"/>
        <v>3258</v>
      </c>
      <c r="Q6" s="15">
        <f t="shared" ref="Q6" si="4">P6/O6-1</f>
        <v>4.3561819346572772E-2</v>
      </c>
    </row>
    <row r="7" spans="1:17" s="41" customFormat="1" ht="12" customHeight="1" thickBot="1" x14ac:dyDescent="0.25">
      <c r="A7" s="28" t="s">
        <v>0</v>
      </c>
      <c r="B7" s="23">
        <f>SUM(B5:B6)</f>
        <v>145</v>
      </c>
      <c r="C7" s="16">
        <f>SUM(C5:C6)</f>
        <v>107</v>
      </c>
      <c r="D7" s="16">
        <f>SUM(D5:D6)</f>
        <v>105</v>
      </c>
      <c r="E7" s="24">
        <f>D7/C7-1</f>
        <v>-1.8691588785046731E-2</v>
      </c>
      <c r="F7" s="16">
        <f>SUM(F5:F6)</f>
        <v>418</v>
      </c>
      <c r="G7" s="16">
        <f>SUM(G5:G6)</f>
        <v>414</v>
      </c>
      <c r="H7" s="16">
        <f>SUM(H5:H6)</f>
        <v>366</v>
      </c>
      <c r="I7" s="17">
        <f>H7/G7-1</f>
        <v>-0.11594202898550721</v>
      </c>
      <c r="J7" s="23">
        <f>SUM(J5:J6)</f>
        <v>10667</v>
      </c>
      <c r="K7" s="16">
        <f>SUM(K5:K6)</f>
        <v>8573</v>
      </c>
      <c r="L7" s="16">
        <f>SUM(L5:L6)</f>
        <v>9201</v>
      </c>
      <c r="M7" s="24">
        <f>L7/K7-1</f>
        <v>7.3253236906567043E-2</v>
      </c>
      <c r="N7" s="16">
        <f>SUM(N5:N6)</f>
        <v>11230</v>
      </c>
      <c r="O7" s="16">
        <f>SUM(O5:O6)</f>
        <v>9094</v>
      </c>
      <c r="P7" s="16">
        <f>SUM(P5:P6)</f>
        <v>9672</v>
      </c>
      <c r="Q7" s="17">
        <f>P7/O7-1</f>
        <v>6.3558390147349986E-2</v>
      </c>
    </row>
    <row r="8" spans="1:17" s="41" customFormat="1" ht="12" customHeight="1" x14ac:dyDescent="0.2"/>
    <row r="9" spans="1:17" s="41" customFormat="1" ht="12" customHeight="1" x14ac:dyDescent="0.2"/>
    <row r="10" spans="1:17" s="41" customFormat="1" ht="12" customHeight="1" x14ac:dyDescent="0.2"/>
    <row r="11" spans="1:17" s="41" customFormat="1" ht="12" customHeight="1" x14ac:dyDescent="0.2"/>
    <row r="12" spans="1:17" s="41" customFormat="1" ht="12" customHeight="1" x14ac:dyDescent="0.2"/>
    <row r="13" spans="1:17" s="41" customFormat="1" ht="12" customHeight="1" x14ac:dyDescent="0.2"/>
    <row r="14" spans="1:17" s="41" customFormat="1" ht="12" customHeight="1" x14ac:dyDescent="0.2"/>
    <row r="15" spans="1:17" s="41" customFormat="1" ht="12" customHeight="1" x14ac:dyDescent="0.2"/>
    <row r="16" spans="1:17" s="41" customFormat="1" ht="12" customHeight="1" x14ac:dyDescent="0.2"/>
    <row r="17" s="41" customFormat="1" ht="12" customHeight="1" x14ac:dyDescent="0.2"/>
    <row r="18" s="41" customFormat="1" ht="12" customHeight="1" x14ac:dyDescent="0.2"/>
    <row r="19" s="41" customFormat="1" ht="12" customHeight="1" x14ac:dyDescent="0.2"/>
    <row r="20" s="41" customFormat="1" ht="12" customHeight="1" x14ac:dyDescent="0.2"/>
    <row r="21" s="41" customFormat="1" ht="12" customHeight="1" x14ac:dyDescent="0.2"/>
    <row r="22" s="41" customFormat="1" ht="12" customHeight="1" x14ac:dyDescent="0.2"/>
    <row r="23" s="41" customFormat="1" ht="12" customHeight="1" x14ac:dyDescent="0.2"/>
    <row r="24" s="41" customFormat="1" ht="12" customHeight="1" x14ac:dyDescent="0.2"/>
    <row r="25" s="41" customFormat="1" ht="12" customHeight="1" x14ac:dyDescent="0.2"/>
    <row r="26" s="41" customFormat="1" ht="12" customHeight="1" x14ac:dyDescent="0.2"/>
    <row r="27" s="41" customFormat="1" ht="12" customHeight="1" x14ac:dyDescent="0.2"/>
    <row r="28" s="41" customFormat="1" ht="12" customHeight="1" x14ac:dyDescent="0.2"/>
    <row r="29" s="41" customFormat="1" ht="12" customHeight="1" x14ac:dyDescent="0.2"/>
    <row r="30" s="38" customFormat="1" ht="12" customHeight="1" x14ac:dyDescent="0.3"/>
    <row r="31" s="38" customFormat="1" ht="12" customHeight="1" x14ac:dyDescent="0.3"/>
    <row r="32" s="38" customFormat="1" ht="12" customHeight="1" x14ac:dyDescent="0.3"/>
    <row r="33" s="38" customFormat="1" ht="12" customHeight="1" x14ac:dyDescent="0.3"/>
  </sheetData>
  <mergeCells count="5"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scale="92" orientation="portrait" r:id="rId1"/>
  <ignoredErrors>
    <ignoredError sqref="B7:D7 N7:Q7" formulaRange="1"/>
    <ignoredError sqref="E7:M7" formula="1" formulaRange="1"/>
  </ignoredErrors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0CFA6-E772-4FB6-9784-28D6A90F7882}">
  <dimension ref="A1:Q33"/>
  <sheetViews>
    <sheetView showGridLines="0" zoomScale="120" zoomScaleNormal="120" workbookViewId="0">
      <selection activeCell="I1" sqref="I1"/>
    </sheetView>
  </sheetViews>
  <sheetFormatPr defaultColWidth="9.109375" defaultRowHeight="14.4" x14ac:dyDescent="0.3"/>
  <cols>
    <col min="1" max="1" width="15.6640625" style="38" customWidth="1"/>
    <col min="2" max="17" width="7.6640625" style="38" customWidth="1"/>
    <col min="18" max="24" width="5.6640625" style="38" customWidth="1"/>
    <col min="25" max="16384" width="9.109375" style="38"/>
  </cols>
  <sheetData>
    <row r="1" spans="1:17" ht="19.95" customHeight="1" x14ac:dyDescent="0.3">
      <c r="A1" s="1" t="s">
        <v>201</v>
      </c>
      <c r="B1" s="30"/>
      <c r="C1" s="30"/>
      <c r="D1" s="30"/>
      <c r="E1" s="30"/>
      <c r="F1" s="30"/>
      <c r="G1" s="34"/>
    </row>
    <row r="2" spans="1:17" s="41" customFormat="1" ht="25.2" customHeight="1" thickBot="1" x14ac:dyDescent="0.25"/>
    <row r="3" spans="1:17" s="41" customFormat="1" ht="13.95" customHeight="1" x14ac:dyDescent="0.2">
      <c r="A3" s="209" t="s">
        <v>146</v>
      </c>
      <c r="B3" s="211" t="s">
        <v>50</v>
      </c>
      <c r="C3" s="212"/>
      <c r="D3" s="212"/>
      <c r="E3" s="213"/>
      <c r="F3" s="212" t="s">
        <v>51</v>
      </c>
      <c r="G3" s="212"/>
      <c r="H3" s="212"/>
      <c r="I3" s="212"/>
      <c r="J3" s="211" t="s">
        <v>52</v>
      </c>
      <c r="K3" s="212"/>
      <c r="L3" s="212"/>
      <c r="M3" s="213"/>
      <c r="N3" s="212" t="s">
        <v>115</v>
      </c>
      <c r="O3" s="212"/>
      <c r="P3" s="212"/>
      <c r="Q3" s="213"/>
    </row>
    <row r="4" spans="1:17" s="41" customFormat="1" ht="24.9" customHeight="1" x14ac:dyDescent="0.2">
      <c r="A4" s="210"/>
      <c r="B4" s="142">
        <v>2019</v>
      </c>
      <c r="C4" s="143">
        <v>2022</v>
      </c>
      <c r="D4" s="143">
        <v>2023</v>
      </c>
      <c r="E4" s="144" t="s">
        <v>338</v>
      </c>
      <c r="F4" s="143">
        <v>2019</v>
      </c>
      <c r="G4" s="143">
        <v>2022</v>
      </c>
      <c r="H4" s="143">
        <v>2023</v>
      </c>
      <c r="I4" s="143" t="s">
        <v>338</v>
      </c>
      <c r="J4" s="142">
        <v>2019</v>
      </c>
      <c r="K4" s="143">
        <v>2022</v>
      </c>
      <c r="L4" s="143">
        <v>2023</v>
      </c>
      <c r="M4" s="144" t="s">
        <v>338</v>
      </c>
      <c r="N4" s="143">
        <v>2019</v>
      </c>
      <c r="O4" s="66">
        <v>2022</v>
      </c>
      <c r="P4" s="66">
        <v>2023</v>
      </c>
      <c r="Q4" s="67" t="s">
        <v>338</v>
      </c>
    </row>
    <row r="5" spans="1:17" s="41" customFormat="1" ht="12" customHeight="1" x14ac:dyDescent="0.2">
      <c r="A5" s="26" t="s">
        <v>282</v>
      </c>
      <c r="B5" s="27">
        <v>23</v>
      </c>
      <c r="C5" s="27">
        <v>20</v>
      </c>
      <c r="D5" s="27">
        <v>14</v>
      </c>
      <c r="E5" s="22">
        <f t="shared" ref="E5:E12" si="0">D5/C5-1</f>
        <v>-0.30000000000000004</v>
      </c>
      <c r="F5" s="27">
        <v>67</v>
      </c>
      <c r="G5" s="27">
        <v>55</v>
      </c>
      <c r="H5" s="27">
        <v>47</v>
      </c>
      <c r="I5" s="15">
        <f t="shared" ref="I5:I12" si="1">H5/G5-1</f>
        <v>-0.1454545454545455</v>
      </c>
      <c r="J5" s="13">
        <v>1140</v>
      </c>
      <c r="K5" s="27">
        <v>994</v>
      </c>
      <c r="L5" s="13">
        <v>1032</v>
      </c>
      <c r="M5" s="22">
        <f t="shared" ref="M5:M12" si="2">L5/K5-1</f>
        <v>3.8229376257545189E-2</v>
      </c>
      <c r="N5" s="13">
        <f t="shared" ref="N5:P12" si="3">B5+F5+J5</f>
        <v>1230</v>
      </c>
      <c r="O5" s="69">
        <f t="shared" si="3"/>
        <v>1069</v>
      </c>
      <c r="P5" s="69">
        <f t="shared" si="3"/>
        <v>1093</v>
      </c>
      <c r="Q5" s="82">
        <f t="shared" ref="Q5:Q12" si="4">P5/O5-1</f>
        <v>2.2450888681010195E-2</v>
      </c>
    </row>
    <row r="6" spans="1:17" s="41" customFormat="1" ht="12" customHeight="1" x14ac:dyDescent="0.2">
      <c r="A6" s="26" t="s">
        <v>283</v>
      </c>
      <c r="B6" s="27">
        <v>61</v>
      </c>
      <c r="C6" s="27">
        <v>27</v>
      </c>
      <c r="D6" s="27">
        <v>22</v>
      </c>
      <c r="E6" s="22">
        <f t="shared" si="0"/>
        <v>-0.18518518518518523</v>
      </c>
      <c r="F6" s="27">
        <v>136</v>
      </c>
      <c r="G6" s="27">
        <v>123</v>
      </c>
      <c r="H6" s="27">
        <v>106</v>
      </c>
      <c r="I6" s="15">
        <f t="shared" si="1"/>
        <v>-0.13821138211382111</v>
      </c>
      <c r="J6" s="13">
        <v>5624</v>
      </c>
      <c r="K6" s="13">
        <v>4190</v>
      </c>
      <c r="L6" s="13">
        <v>4415</v>
      </c>
      <c r="M6" s="22">
        <f t="shared" si="2"/>
        <v>5.3699284009546489E-2</v>
      </c>
      <c r="N6" s="13">
        <f t="shared" si="3"/>
        <v>5821</v>
      </c>
      <c r="O6" s="13">
        <f t="shared" si="3"/>
        <v>4340</v>
      </c>
      <c r="P6" s="13">
        <f t="shared" si="3"/>
        <v>4543</v>
      </c>
      <c r="Q6" s="15">
        <f t="shared" si="4"/>
        <v>4.6774193548387188E-2</v>
      </c>
    </row>
    <row r="7" spans="1:17" s="41" customFormat="1" ht="12" customHeight="1" x14ac:dyDescent="0.2">
      <c r="A7" s="26" t="s">
        <v>284</v>
      </c>
      <c r="B7" s="27">
        <v>8</v>
      </c>
      <c r="C7" s="27">
        <v>8</v>
      </c>
      <c r="D7" s="27">
        <v>5</v>
      </c>
      <c r="E7" s="22">
        <f t="shared" si="0"/>
        <v>-0.375</v>
      </c>
      <c r="F7" s="27">
        <v>36</v>
      </c>
      <c r="G7" s="27">
        <v>24</v>
      </c>
      <c r="H7" s="27">
        <v>21</v>
      </c>
      <c r="I7" s="15">
        <f t="shared" si="1"/>
        <v>-0.125</v>
      </c>
      <c r="J7" s="27">
        <v>448</v>
      </c>
      <c r="K7" s="27">
        <v>331</v>
      </c>
      <c r="L7" s="27">
        <v>381</v>
      </c>
      <c r="M7" s="22">
        <f t="shared" si="2"/>
        <v>0.1510574018126889</v>
      </c>
      <c r="N7" s="13">
        <f t="shared" si="3"/>
        <v>492</v>
      </c>
      <c r="O7" s="13">
        <f t="shared" si="3"/>
        <v>363</v>
      </c>
      <c r="P7" s="13">
        <f t="shared" si="3"/>
        <v>407</v>
      </c>
      <c r="Q7" s="15">
        <f t="shared" si="4"/>
        <v>0.1212121212121211</v>
      </c>
    </row>
    <row r="8" spans="1:17" s="41" customFormat="1" ht="12" customHeight="1" x14ac:dyDescent="0.2">
      <c r="A8" s="26" t="s">
        <v>285</v>
      </c>
      <c r="B8" s="27">
        <v>35</v>
      </c>
      <c r="C8" s="27">
        <v>32</v>
      </c>
      <c r="D8" s="27">
        <v>33</v>
      </c>
      <c r="E8" s="22">
        <f t="shared" si="0"/>
        <v>3.125E-2</v>
      </c>
      <c r="F8" s="27">
        <v>111</v>
      </c>
      <c r="G8" s="27">
        <v>157</v>
      </c>
      <c r="H8" s="27">
        <v>131</v>
      </c>
      <c r="I8" s="15">
        <f t="shared" si="1"/>
        <v>-0.16560509554140124</v>
      </c>
      <c r="J8" s="13">
        <v>2374</v>
      </c>
      <c r="K8" s="13">
        <v>1993</v>
      </c>
      <c r="L8" s="13">
        <v>2275</v>
      </c>
      <c r="M8" s="22">
        <f t="shared" si="2"/>
        <v>0.14149523331660818</v>
      </c>
      <c r="N8" s="13">
        <f t="shared" si="3"/>
        <v>2520</v>
      </c>
      <c r="O8" s="13">
        <f t="shared" si="3"/>
        <v>2182</v>
      </c>
      <c r="P8" s="13">
        <f t="shared" si="3"/>
        <v>2439</v>
      </c>
      <c r="Q8" s="15">
        <f t="shared" si="4"/>
        <v>0.11778185151237386</v>
      </c>
    </row>
    <row r="9" spans="1:17" s="41" customFormat="1" ht="12" customHeight="1" x14ac:dyDescent="0.2">
      <c r="A9" s="26" t="s">
        <v>286</v>
      </c>
      <c r="B9" s="27">
        <v>3</v>
      </c>
      <c r="C9" s="27">
        <v>2</v>
      </c>
      <c r="D9" s="27">
        <v>7</v>
      </c>
      <c r="E9" s="22">
        <f t="shared" si="0"/>
        <v>2.5</v>
      </c>
      <c r="F9" s="27">
        <v>6</v>
      </c>
      <c r="G9" s="27">
        <v>8</v>
      </c>
      <c r="H9" s="27">
        <v>10</v>
      </c>
      <c r="I9" s="15">
        <f t="shared" si="1"/>
        <v>0.25</v>
      </c>
      <c r="J9" s="27">
        <v>140</v>
      </c>
      <c r="K9" s="27">
        <v>144</v>
      </c>
      <c r="L9" s="27">
        <v>167</v>
      </c>
      <c r="M9" s="22">
        <f t="shared" si="2"/>
        <v>0.15972222222222232</v>
      </c>
      <c r="N9" s="13">
        <f t="shared" si="3"/>
        <v>149</v>
      </c>
      <c r="O9" s="13">
        <f t="shared" si="3"/>
        <v>154</v>
      </c>
      <c r="P9" s="13">
        <f t="shared" si="3"/>
        <v>184</v>
      </c>
      <c r="Q9" s="15">
        <f t="shared" si="4"/>
        <v>0.19480519480519476</v>
      </c>
    </row>
    <row r="10" spans="1:17" s="41" customFormat="1" ht="12" customHeight="1" x14ac:dyDescent="0.2">
      <c r="A10" s="26" t="s">
        <v>287</v>
      </c>
      <c r="B10" s="27">
        <v>6</v>
      </c>
      <c r="C10" s="27">
        <v>8</v>
      </c>
      <c r="D10" s="27">
        <v>9</v>
      </c>
      <c r="E10" s="22">
        <f t="shared" si="0"/>
        <v>0.125</v>
      </c>
      <c r="F10" s="27">
        <v>24</v>
      </c>
      <c r="G10" s="27">
        <v>22</v>
      </c>
      <c r="H10" s="27">
        <v>13</v>
      </c>
      <c r="I10" s="15">
        <f t="shared" si="1"/>
        <v>-0.40909090909090906</v>
      </c>
      <c r="J10" s="27">
        <v>389</v>
      </c>
      <c r="K10" s="27">
        <v>366</v>
      </c>
      <c r="L10" s="27">
        <v>340</v>
      </c>
      <c r="M10" s="22">
        <f t="shared" si="2"/>
        <v>-7.1038251366120186E-2</v>
      </c>
      <c r="N10" s="13">
        <f t="shared" si="3"/>
        <v>419</v>
      </c>
      <c r="O10" s="13">
        <f t="shared" si="3"/>
        <v>396</v>
      </c>
      <c r="P10" s="13">
        <f t="shared" si="3"/>
        <v>362</v>
      </c>
      <c r="Q10" s="15">
        <f t="shared" si="4"/>
        <v>-8.5858585858585856E-2</v>
      </c>
    </row>
    <row r="11" spans="1:17" s="41" customFormat="1" ht="12" customHeight="1" x14ac:dyDescent="0.2">
      <c r="A11" s="26" t="s">
        <v>288</v>
      </c>
      <c r="B11" s="27">
        <v>5</v>
      </c>
      <c r="C11" s="27">
        <v>5</v>
      </c>
      <c r="D11" s="27">
        <v>5</v>
      </c>
      <c r="E11" s="22">
        <f t="shared" si="0"/>
        <v>0</v>
      </c>
      <c r="F11" s="27">
        <v>12</v>
      </c>
      <c r="G11" s="27">
        <v>4</v>
      </c>
      <c r="H11" s="27">
        <v>8</v>
      </c>
      <c r="I11" s="15">
        <f t="shared" si="1"/>
        <v>1</v>
      </c>
      <c r="J11" s="27">
        <v>123</v>
      </c>
      <c r="K11" s="27">
        <v>111</v>
      </c>
      <c r="L11" s="27">
        <v>87</v>
      </c>
      <c r="M11" s="22">
        <f t="shared" si="2"/>
        <v>-0.21621621621621623</v>
      </c>
      <c r="N11" s="13">
        <f t="shared" si="3"/>
        <v>140</v>
      </c>
      <c r="O11" s="13">
        <f t="shared" si="3"/>
        <v>120</v>
      </c>
      <c r="P11" s="13">
        <f t="shared" si="3"/>
        <v>100</v>
      </c>
      <c r="Q11" s="15">
        <f t="shared" si="4"/>
        <v>-0.16666666666666663</v>
      </c>
    </row>
    <row r="12" spans="1:17" s="41" customFormat="1" ht="12" customHeight="1" x14ac:dyDescent="0.2">
      <c r="A12" s="26" t="s">
        <v>293</v>
      </c>
      <c r="B12" s="27">
        <v>4</v>
      </c>
      <c r="C12" s="27">
        <v>5</v>
      </c>
      <c r="D12" s="27">
        <v>10</v>
      </c>
      <c r="E12" s="22">
        <f t="shared" si="0"/>
        <v>1</v>
      </c>
      <c r="F12" s="27">
        <v>26</v>
      </c>
      <c r="G12" s="27">
        <v>21</v>
      </c>
      <c r="H12" s="27">
        <v>30</v>
      </c>
      <c r="I12" s="15">
        <f t="shared" si="1"/>
        <v>0.4285714285714286</v>
      </c>
      <c r="J12" s="27">
        <v>429</v>
      </c>
      <c r="K12" s="27">
        <v>444</v>
      </c>
      <c r="L12" s="27">
        <v>504</v>
      </c>
      <c r="M12" s="22">
        <f t="shared" si="2"/>
        <v>0.13513513513513509</v>
      </c>
      <c r="N12" s="13">
        <f t="shared" si="3"/>
        <v>459</v>
      </c>
      <c r="O12" s="13">
        <f t="shared" si="3"/>
        <v>470</v>
      </c>
      <c r="P12" s="13">
        <f t="shared" si="3"/>
        <v>544</v>
      </c>
      <c r="Q12" s="15">
        <f t="shared" si="4"/>
        <v>0.15744680851063819</v>
      </c>
    </row>
    <row r="13" spans="1:17" s="41" customFormat="1" ht="12" customHeight="1" thickBot="1" x14ac:dyDescent="0.25">
      <c r="A13" s="28" t="s">
        <v>0</v>
      </c>
      <c r="B13" s="23">
        <f>SUM(B5:B12)</f>
        <v>145</v>
      </c>
      <c r="C13" s="16">
        <f t="shared" ref="C13:D13" si="5">SUM(C5:C12)</f>
        <v>107</v>
      </c>
      <c r="D13" s="16">
        <f t="shared" si="5"/>
        <v>105</v>
      </c>
      <c r="E13" s="24">
        <f>D13/C13-1</f>
        <v>-1.8691588785046731E-2</v>
      </c>
      <c r="F13" s="16">
        <f t="shared" ref="F13:H13" si="6">SUM(F5:F12)</f>
        <v>418</v>
      </c>
      <c r="G13" s="16">
        <f t="shared" si="6"/>
        <v>414</v>
      </c>
      <c r="H13" s="16">
        <f t="shared" si="6"/>
        <v>366</v>
      </c>
      <c r="I13" s="17">
        <f>H13/G13-1</f>
        <v>-0.11594202898550721</v>
      </c>
      <c r="J13" s="23">
        <f t="shared" ref="J13:L13" si="7">SUM(J5:J12)</f>
        <v>10667</v>
      </c>
      <c r="K13" s="16">
        <f t="shared" si="7"/>
        <v>8573</v>
      </c>
      <c r="L13" s="16">
        <f t="shared" si="7"/>
        <v>9201</v>
      </c>
      <c r="M13" s="24">
        <f>L13/K13-1</f>
        <v>7.3253236906567043E-2</v>
      </c>
      <c r="N13" s="16">
        <f>SUM(N5:N12)</f>
        <v>11230</v>
      </c>
      <c r="O13" s="16">
        <f t="shared" ref="O13:P13" si="8">SUM(O5:O12)</f>
        <v>9094</v>
      </c>
      <c r="P13" s="16">
        <f t="shared" si="8"/>
        <v>9672</v>
      </c>
      <c r="Q13" s="17">
        <f>P13/O13-1</f>
        <v>6.3558390147349986E-2</v>
      </c>
    </row>
    <row r="14" spans="1:17" s="41" customFormat="1" ht="8.25" customHeight="1" x14ac:dyDescent="0.2">
      <c r="A14" s="41" t="s">
        <v>210</v>
      </c>
    </row>
    <row r="15" spans="1:17" s="41" customFormat="1" ht="12" customHeight="1" x14ac:dyDescent="0.2"/>
    <row r="16" spans="1:17" s="41" customFormat="1" ht="12" customHeight="1" x14ac:dyDescent="0.2"/>
    <row r="17" s="41" customFormat="1" ht="12" customHeight="1" x14ac:dyDescent="0.2"/>
    <row r="18" s="41" customFormat="1" ht="12" customHeight="1" x14ac:dyDescent="0.2"/>
    <row r="19" s="41" customFormat="1" ht="12" customHeight="1" x14ac:dyDescent="0.2"/>
    <row r="20" s="41" customFormat="1" ht="12" customHeight="1" x14ac:dyDescent="0.2"/>
    <row r="21" s="41" customFormat="1" ht="12" customHeight="1" x14ac:dyDescent="0.2"/>
    <row r="22" s="41" customFormat="1" ht="12" customHeight="1" x14ac:dyDescent="0.2"/>
    <row r="23" s="41" customFormat="1" ht="12" customHeight="1" x14ac:dyDescent="0.2"/>
    <row r="24" s="41" customFormat="1" ht="12" customHeight="1" x14ac:dyDescent="0.2"/>
    <row r="25" s="41" customFormat="1" ht="12" customHeight="1" x14ac:dyDescent="0.2"/>
    <row r="26" s="41" customFormat="1" ht="12" customHeight="1" x14ac:dyDescent="0.2"/>
    <row r="27" s="41" customFormat="1" ht="12" customHeight="1" x14ac:dyDescent="0.2"/>
    <row r="28" s="41" customFormat="1" ht="12" customHeight="1" x14ac:dyDescent="0.2"/>
    <row r="29" s="41" customFormat="1" ht="12" customHeight="1" x14ac:dyDescent="0.2"/>
    <row r="30" s="38" customFormat="1" ht="12" customHeight="1" x14ac:dyDescent="0.3"/>
    <row r="31" s="38" customFormat="1" ht="12" customHeight="1" x14ac:dyDescent="0.3"/>
    <row r="32" s="38" customFormat="1" ht="12" customHeight="1" x14ac:dyDescent="0.3"/>
    <row r="33" s="38" customFormat="1" ht="12" customHeight="1" x14ac:dyDescent="0.3"/>
  </sheetData>
  <mergeCells count="5"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scale="88" orientation="portrait" r:id="rId1"/>
  <ignoredErrors>
    <ignoredError sqref="B13:H13" formulaRange="1"/>
    <ignoredError sqref="I13:M13" formula="1" formulaRange="1"/>
  </ignoredErrors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95CCC-E739-4F31-A500-F8634A7ED9C0}">
  <dimension ref="A1:Q33"/>
  <sheetViews>
    <sheetView showGridLines="0" zoomScale="120" zoomScaleNormal="120" workbookViewId="0">
      <selection activeCell="I1" sqref="I1"/>
    </sheetView>
  </sheetViews>
  <sheetFormatPr defaultColWidth="9.109375" defaultRowHeight="14.4" x14ac:dyDescent="0.3"/>
  <cols>
    <col min="1" max="1" width="15.6640625" style="38" customWidth="1"/>
    <col min="2" max="17" width="7.6640625" style="38" customWidth="1"/>
    <col min="18" max="24" width="5.6640625" style="38" customWidth="1"/>
    <col min="25" max="16384" width="9.109375" style="38"/>
  </cols>
  <sheetData>
    <row r="1" spans="1:17" ht="19.95" customHeight="1" x14ac:dyDescent="0.3">
      <c r="A1" s="1" t="s">
        <v>361</v>
      </c>
      <c r="B1" s="30"/>
      <c r="C1" s="30"/>
      <c r="D1" s="30"/>
      <c r="E1" s="30"/>
      <c r="F1" s="30"/>
      <c r="G1" s="34"/>
    </row>
    <row r="2" spans="1:17" s="41" customFormat="1" ht="25.2" customHeight="1" thickBot="1" x14ac:dyDescent="0.25"/>
    <row r="3" spans="1:17" s="41" customFormat="1" ht="13.95" customHeight="1" x14ac:dyDescent="0.2">
      <c r="A3" s="209" t="s">
        <v>359</v>
      </c>
      <c r="B3" s="211" t="s">
        <v>50</v>
      </c>
      <c r="C3" s="212"/>
      <c r="D3" s="212"/>
      <c r="E3" s="213"/>
      <c r="F3" s="212" t="s">
        <v>51</v>
      </c>
      <c r="G3" s="212"/>
      <c r="H3" s="212"/>
      <c r="I3" s="212"/>
      <c r="J3" s="211" t="s">
        <v>52</v>
      </c>
      <c r="K3" s="212"/>
      <c r="L3" s="212"/>
      <c r="M3" s="213"/>
      <c r="N3" s="212" t="s">
        <v>115</v>
      </c>
      <c r="O3" s="212"/>
      <c r="P3" s="212"/>
      <c r="Q3" s="213"/>
    </row>
    <row r="4" spans="1:17" s="41" customFormat="1" ht="24.9" customHeight="1" x14ac:dyDescent="0.2">
      <c r="A4" s="210"/>
      <c r="B4" s="142">
        <v>2019</v>
      </c>
      <c r="C4" s="143">
        <v>2022</v>
      </c>
      <c r="D4" s="143">
        <v>2023</v>
      </c>
      <c r="E4" s="144" t="s">
        <v>338</v>
      </c>
      <c r="F4" s="143">
        <v>2019</v>
      </c>
      <c r="G4" s="143">
        <v>2022</v>
      </c>
      <c r="H4" s="143">
        <v>2023</v>
      </c>
      <c r="I4" s="143" t="s">
        <v>338</v>
      </c>
      <c r="J4" s="142">
        <v>2019</v>
      </c>
      <c r="K4" s="143">
        <v>2022</v>
      </c>
      <c r="L4" s="143">
        <v>2023</v>
      </c>
      <c r="M4" s="144" t="s">
        <v>338</v>
      </c>
      <c r="N4" s="143">
        <v>2019</v>
      </c>
      <c r="O4" s="66">
        <v>2022</v>
      </c>
      <c r="P4" s="66">
        <v>2023</v>
      </c>
      <c r="Q4" s="67" t="s">
        <v>338</v>
      </c>
    </row>
    <row r="5" spans="1:17" s="41" customFormat="1" ht="12" customHeight="1" x14ac:dyDescent="0.2">
      <c r="A5" s="26" t="s">
        <v>4</v>
      </c>
      <c r="B5" s="27">
        <v>3</v>
      </c>
      <c r="C5" s="27">
        <v>7</v>
      </c>
      <c r="D5" s="27">
        <v>9</v>
      </c>
      <c r="E5" s="22">
        <f>D5/C5-1</f>
        <v>0.28571428571428581</v>
      </c>
      <c r="F5" s="27">
        <v>28</v>
      </c>
      <c r="G5" s="27">
        <v>37</v>
      </c>
      <c r="H5" s="27">
        <v>30</v>
      </c>
      <c r="I5" s="15">
        <f>H5/G5-1</f>
        <v>-0.18918918918918914</v>
      </c>
      <c r="J5" s="27">
        <v>723</v>
      </c>
      <c r="K5" s="27">
        <v>625</v>
      </c>
      <c r="L5" s="27">
        <v>652</v>
      </c>
      <c r="M5" s="22">
        <f>L5/K5-1</f>
        <v>4.3199999999999905E-2</v>
      </c>
      <c r="N5" s="13">
        <f t="shared" ref="N5:N24" si="0">B5+F5+J5</f>
        <v>754</v>
      </c>
      <c r="O5" s="69">
        <f t="shared" ref="O5:O24" si="1">C5+G5+K5</f>
        <v>669</v>
      </c>
      <c r="P5" s="69">
        <f t="shared" ref="P5:P24" si="2">D5+H5+L5</f>
        <v>691</v>
      </c>
      <c r="Q5" s="82">
        <f>P5/O5-1</f>
        <v>3.2884902840059738E-2</v>
      </c>
    </row>
    <row r="6" spans="1:17" s="41" customFormat="1" ht="12" customHeight="1" x14ac:dyDescent="0.2">
      <c r="A6" s="26" t="s">
        <v>5</v>
      </c>
      <c r="B6" s="27">
        <v>13</v>
      </c>
      <c r="C6" s="27">
        <v>3</v>
      </c>
      <c r="D6" s="27">
        <v>7</v>
      </c>
      <c r="E6" s="22">
        <f t="shared" ref="E6:E24" si="3">D6/C6-1</f>
        <v>1.3333333333333335</v>
      </c>
      <c r="F6" s="27">
        <v>20</v>
      </c>
      <c r="G6" s="27">
        <v>11</v>
      </c>
      <c r="H6" s="27">
        <v>13</v>
      </c>
      <c r="I6" s="15">
        <f t="shared" ref="I6:I24" si="4">H6/G6-1</f>
        <v>0.18181818181818188</v>
      </c>
      <c r="J6" s="27">
        <v>186</v>
      </c>
      <c r="K6" s="27">
        <v>149</v>
      </c>
      <c r="L6" s="27">
        <v>180</v>
      </c>
      <c r="M6" s="22">
        <f t="shared" ref="M6:M24" si="5">L6/K6-1</f>
        <v>0.20805369127516782</v>
      </c>
      <c r="N6" s="13">
        <f t="shared" si="0"/>
        <v>219</v>
      </c>
      <c r="O6" s="13">
        <f t="shared" si="1"/>
        <v>163</v>
      </c>
      <c r="P6" s="13">
        <f t="shared" si="2"/>
        <v>200</v>
      </c>
      <c r="Q6" s="15">
        <f t="shared" ref="Q6:Q24" si="6">P6/O6-1</f>
        <v>0.22699386503067487</v>
      </c>
    </row>
    <row r="7" spans="1:17" s="41" customFormat="1" ht="12" customHeight="1" x14ac:dyDescent="0.2">
      <c r="A7" s="26" t="s">
        <v>6</v>
      </c>
      <c r="B7" s="27">
        <v>5</v>
      </c>
      <c r="C7" s="27">
        <v>6</v>
      </c>
      <c r="D7" s="27">
        <v>6</v>
      </c>
      <c r="E7" s="22">
        <f t="shared" si="3"/>
        <v>0</v>
      </c>
      <c r="F7" s="27">
        <v>23</v>
      </c>
      <c r="G7" s="27">
        <v>12</v>
      </c>
      <c r="H7" s="27">
        <v>25</v>
      </c>
      <c r="I7" s="15">
        <f t="shared" si="4"/>
        <v>1.0833333333333335</v>
      </c>
      <c r="J7" s="27">
        <v>980</v>
      </c>
      <c r="K7" s="27">
        <v>754</v>
      </c>
      <c r="L7" s="27">
        <v>824</v>
      </c>
      <c r="M7" s="22">
        <f t="shared" si="5"/>
        <v>9.2838196286472163E-2</v>
      </c>
      <c r="N7" s="13">
        <f t="shared" si="0"/>
        <v>1008</v>
      </c>
      <c r="O7" s="13">
        <f t="shared" si="1"/>
        <v>772</v>
      </c>
      <c r="P7" s="13">
        <f t="shared" si="2"/>
        <v>855</v>
      </c>
      <c r="Q7" s="15">
        <f t="shared" si="6"/>
        <v>0.10751295336787559</v>
      </c>
    </row>
    <row r="8" spans="1:17" s="41" customFormat="1" ht="12" customHeight="1" x14ac:dyDescent="0.2">
      <c r="A8" s="26" t="s">
        <v>7</v>
      </c>
      <c r="B8" s="27">
        <v>0</v>
      </c>
      <c r="C8" s="27">
        <v>2</v>
      </c>
      <c r="D8" s="27">
        <v>0</v>
      </c>
      <c r="E8" s="22">
        <f t="shared" si="3"/>
        <v>-1</v>
      </c>
      <c r="F8" s="27">
        <v>13</v>
      </c>
      <c r="G8" s="27">
        <v>16</v>
      </c>
      <c r="H8" s="27">
        <v>5</v>
      </c>
      <c r="I8" s="15">
        <f t="shared" si="4"/>
        <v>-0.6875</v>
      </c>
      <c r="J8" s="27">
        <v>129</v>
      </c>
      <c r="K8" s="27">
        <v>110</v>
      </c>
      <c r="L8" s="27">
        <v>138</v>
      </c>
      <c r="M8" s="22">
        <f t="shared" si="5"/>
        <v>0.25454545454545463</v>
      </c>
      <c r="N8" s="13">
        <f t="shared" si="0"/>
        <v>142</v>
      </c>
      <c r="O8" s="13">
        <f t="shared" si="1"/>
        <v>128</v>
      </c>
      <c r="P8" s="13">
        <f t="shared" si="2"/>
        <v>143</v>
      </c>
      <c r="Q8" s="15">
        <f t="shared" si="6"/>
        <v>0.1171875</v>
      </c>
    </row>
    <row r="9" spans="1:17" s="41" customFormat="1" ht="12" customHeight="1" x14ac:dyDescent="0.2">
      <c r="A9" s="26" t="s">
        <v>75</v>
      </c>
      <c r="B9" s="27">
        <v>6</v>
      </c>
      <c r="C9" s="27">
        <v>5</v>
      </c>
      <c r="D9" s="27">
        <v>4</v>
      </c>
      <c r="E9" s="22">
        <f t="shared" si="3"/>
        <v>-0.19999999999999996</v>
      </c>
      <c r="F9" s="27">
        <v>12</v>
      </c>
      <c r="G9" s="27">
        <v>8</v>
      </c>
      <c r="H9" s="27">
        <v>11</v>
      </c>
      <c r="I9" s="15">
        <f t="shared" si="4"/>
        <v>0.375</v>
      </c>
      <c r="J9" s="27">
        <v>178</v>
      </c>
      <c r="K9" s="27">
        <v>150</v>
      </c>
      <c r="L9" s="27">
        <v>196</v>
      </c>
      <c r="M9" s="22">
        <f t="shared" si="5"/>
        <v>0.30666666666666664</v>
      </c>
      <c r="N9" s="13">
        <f t="shared" si="0"/>
        <v>196</v>
      </c>
      <c r="O9" s="13">
        <f t="shared" si="1"/>
        <v>163</v>
      </c>
      <c r="P9" s="13">
        <f t="shared" si="2"/>
        <v>211</v>
      </c>
      <c r="Q9" s="15">
        <f t="shared" si="6"/>
        <v>0.29447852760736204</v>
      </c>
    </row>
    <row r="10" spans="1:17" s="41" customFormat="1" ht="12" customHeight="1" x14ac:dyDescent="0.2">
      <c r="A10" s="26" t="s">
        <v>8</v>
      </c>
      <c r="B10" s="27">
        <v>8</v>
      </c>
      <c r="C10" s="27">
        <v>4</v>
      </c>
      <c r="D10" s="27">
        <v>4</v>
      </c>
      <c r="E10" s="22">
        <f t="shared" si="3"/>
        <v>0</v>
      </c>
      <c r="F10" s="27">
        <v>10</v>
      </c>
      <c r="G10" s="27">
        <v>22</v>
      </c>
      <c r="H10" s="27">
        <v>15</v>
      </c>
      <c r="I10" s="15">
        <f t="shared" si="4"/>
        <v>-0.31818181818181823</v>
      </c>
      <c r="J10" s="27">
        <v>435</v>
      </c>
      <c r="K10" s="27">
        <v>384</v>
      </c>
      <c r="L10" s="27">
        <v>375</v>
      </c>
      <c r="M10" s="22">
        <f t="shared" si="5"/>
        <v>-2.34375E-2</v>
      </c>
      <c r="N10" s="13">
        <f t="shared" si="0"/>
        <v>453</v>
      </c>
      <c r="O10" s="13">
        <f t="shared" si="1"/>
        <v>410</v>
      </c>
      <c r="P10" s="13">
        <f t="shared" si="2"/>
        <v>394</v>
      </c>
      <c r="Q10" s="15">
        <f t="shared" si="6"/>
        <v>-3.9024390243902474E-2</v>
      </c>
    </row>
    <row r="11" spans="1:17" s="41" customFormat="1" ht="12" customHeight="1" x14ac:dyDescent="0.2">
      <c r="A11" s="26" t="s">
        <v>9</v>
      </c>
      <c r="B11" s="27">
        <v>5</v>
      </c>
      <c r="C11" s="27">
        <v>3</v>
      </c>
      <c r="D11" s="27">
        <v>4</v>
      </c>
      <c r="E11" s="22">
        <f t="shared" si="3"/>
        <v>0.33333333333333326</v>
      </c>
      <c r="F11" s="27">
        <v>18</v>
      </c>
      <c r="G11" s="27">
        <v>13</v>
      </c>
      <c r="H11" s="27">
        <v>18</v>
      </c>
      <c r="I11" s="15">
        <f t="shared" si="4"/>
        <v>0.38461538461538458</v>
      </c>
      <c r="J11" s="27">
        <v>166</v>
      </c>
      <c r="K11" s="27">
        <v>134</v>
      </c>
      <c r="L11" s="27">
        <v>138</v>
      </c>
      <c r="M11" s="22">
        <f t="shared" si="5"/>
        <v>2.9850746268656803E-2</v>
      </c>
      <c r="N11" s="13">
        <f t="shared" si="0"/>
        <v>189</v>
      </c>
      <c r="O11" s="13">
        <f t="shared" si="1"/>
        <v>150</v>
      </c>
      <c r="P11" s="13">
        <f t="shared" si="2"/>
        <v>160</v>
      </c>
      <c r="Q11" s="15">
        <f t="shared" si="6"/>
        <v>6.6666666666666652E-2</v>
      </c>
    </row>
    <row r="12" spans="1:17" s="41" customFormat="1" ht="12" customHeight="1" x14ac:dyDescent="0.2">
      <c r="A12" s="26" t="s">
        <v>3</v>
      </c>
      <c r="B12" s="27">
        <v>4</v>
      </c>
      <c r="C12" s="27">
        <v>8</v>
      </c>
      <c r="D12" s="27">
        <v>6</v>
      </c>
      <c r="E12" s="22">
        <f t="shared" si="3"/>
        <v>-0.25</v>
      </c>
      <c r="F12" s="27">
        <v>35</v>
      </c>
      <c r="G12" s="27">
        <v>29</v>
      </c>
      <c r="H12" s="27">
        <v>18</v>
      </c>
      <c r="I12" s="15">
        <f t="shared" si="4"/>
        <v>-0.37931034482758619</v>
      </c>
      <c r="J12" s="27">
        <v>543</v>
      </c>
      <c r="K12" s="27">
        <v>446</v>
      </c>
      <c r="L12" s="27">
        <v>490</v>
      </c>
      <c r="M12" s="22">
        <f t="shared" si="5"/>
        <v>9.8654708520179435E-2</v>
      </c>
      <c r="N12" s="13">
        <f t="shared" si="0"/>
        <v>582</v>
      </c>
      <c r="O12" s="13">
        <f t="shared" si="1"/>
        <v>483</v>
      </c>
      <c r="P12" s="13">
        <f t="shared" si="2"/>
        <v>514</v>
      </c>
      <c r="Q12" s="15">
        <f t="shared" si="6"/>
        <v>6.4182194616977162E-2</v>
      </c>
    </row>
    <row r="13" spans="1:17" s="41" customFormat="1" ht="12" customHeight="1" x14ac:dyDescent="0.2">
      <c r="A13" s="26" t="s">
        <v>10</v>
      </c>
      <c r="B13" s="27">
        <v>3</v>
      </c>
      <c r="C13" s="27">
        <v>2</v>
      </c>
      <c r="D13" s="27">
        <v>5</v>
      </c>
      <c r="E13" s="22">
        <f t="shared" si="3"/>
        <v>1.5</v>
      </c>
      <c r="F13" s="27">
        <v>18</v>
      </c>
      <c r="G13" s="27">
        <v>12</v>
      </c>
      <c r="H13" s="27">
        <v>17</v>
      </c>
      <c r="I13" s="15">
        <f t="shared" si="4"/>
        <v>0.41666666666666674</v>
      </c>
      <c r="J13" s="27">
        <v>143</v>
      </c>
      <c r="K13" s="27">
        <v>126</v>
      </c>
      <c r="L13" s="27">
        <v>125</v>
      </c>
      <c r="M13" s="22">
        <f t="shared" si="5"/>
        <v>-7.9365079365079083E-3</v>
      </c>
      <c r="N13" s="13">
        <f t="shared" si="0"/>
        <v>164</v>
      </c>
      <c r="O13" s="13">
        <f t="shared" si="1"/>
        <v>140</v>
      </c>
      <c r="P13" s="13">
        <f t="shared" si="2"/>
        <v>147</v>
      </c>
      <c r="Q13" s="15">
        <f t="shared" si="6"/>
        <v>5.0000000000000044E-2</v>
      </c>
    </row>
    <row r="14" spans="1:17" s="41" customFormat="1" ht="12" customHeight="1" x14ac:dyDescent="0.2">
      <c r="A14" s="26" t="s">
        <v>11</v>
      </c>
      <c r="B14" s="27">
        <v>8</v>
      </c>
      <c r="C14" s="27">
        <v>5</v>
      </c>
      <c r="D14" s="27">
        <v>4</v>
      </c>
      <c r="E14" s="22">
        <f t="shared" si="3"/>
        <v>-0.19999999999999996</v>
      </c>
      <c r="F14" s="27">
        <v>22</v>
      </c>
      <c r="G14" s="27">
        <v>15</v>
      </c>
      <c r="H14" s="27">
        <v>24</v>
      </c>
      <c r="I14" s="15">
        <f t="shared" si="4"/>
        <v>0.60000000000000009</v>
      </c>
      <c r="J14" s="27">
        <v>472</v>
      </c>
      <c r="K14" s="27">
        <v>420</v>
      </c>
      <c r="L14" s="27">
        <v>466</v>
      </c>
      <c r="M14" s="22">
        <f t="shared" si="5"/>
        <v>0.10952380952380958</v>
      </c>
      <c r="N14" s="13">
        <f t="shared" si="0"/>
        <v>502</v>
      </c>
      <c r="O14" s="13">
        <f t="shared" si="1"/>
        <v>440</v>
      </c>
      <c r="P14" s="13">
        <f t="shared" si="2"/>
        <v>494</v>
      </c>
      <c r="Q14" s="15">
        <f t="shared" si="6"/>
        <v>0.1227272727272728</v>
      </c>
    </row>
    <row r="15" spans="1:17" s="41" customFormat="1" ht="12" customHeight="1" x14ac:dyDescent="0.2">
      <c r="A15" s="26" t="s">
        <v>1</v>
      </c>
      <c r="B15" s="27">
        <v>11</v>
      </c>
      <c r="C15" s="27">
        <v>16</v>
      </c>
      <c r="D15" s="27">
        <v>10</v>
      </c>
      <c r="E15" s="22">
        <f t="shared" si="3"/>
        <v>-0.375</v>
      </c>
      <c r="F15" s="27">
        <v>34</v>
      </c>
      <c r="G15" s="27">
        <v>42</v>
      </c>
      <c r="H15" s="27">
        <v>35</v>
      </c>
      <c r="I15" s="15">
        <f t="shared" si="4"/>
        <v>-0.16666666666666663</v>
      </c>
      <c r="J15" s="13">
        <v>2090</v>
      </c>
      <c r="K15" s="13">
        <v>1521</v>
      </c>
      <c r="L15" s="13">
        <v>1646</v>
      </c>
      <c r="M15" s="22">
        <f t="shared" si="5"/>
        <v>8.2182774490466848E-2</v>
      </c>
      <c r="N15" s="13">
        <f t="shared" si="0"/>
        <v>2135</v>
      </c>
      <c r="O15" s="13">
        <f t="shared" si="1"/>
        <v>1579</v>
      </c>
      <c r="P15" s="13">
        <f t="shared" si="2"/>
        <v>1691</v>
      </c>
      <c r="Q15" s="15">
        <f t="shared" si="6"/>
        <v>7.0930968967701125E-2</v>
      </c>
    </row>
    <row r="16" spans="1:17" s="41" customFormat="1" ht="12" customHeight="1" x14ac:dyDescent="0.2">
      <c r="A16" s="26" t="s">
        <v>12</v>
      </c>
      <c r="B16" s="27">
        <v>1</v>
      </c>
      <c r="C16" s="27">
        <v>2</v>
      </c>
      <c r="D16" s="27">
        <v>4</v>
      </c>
      <c r="E16" s="22">
        <f t="shared" si="3"/>
        <v>1</v>
      </c>
      <c r="F16" s="27">
        <v>13</v>
      </c>
      <c r="G16" s="27">
        <v>16</v>
      </c>
      <c r="H16" s="27">
        <v>4</v>
      </c>
      <c r="I16" s="15">
        <f t="shared" si="4"/>
        <v>-0.75</v>
      </c>
      <c r="J16" s="27">
        <v>104</v>
      </c>
      <c r="K16" s="27">
        <v>84</v>
      </c>
      <c r="L16" s="27">
        <v>101</v>
      </c>
      <c r="M16" s="22">
        <f t="shared" si="5"/>
        <v>0.20238095238095233</v>
      </c>
      <c r="N16" s="13">
        <f t="shared" si="0"/>
        <v>118</v>
      </c>
      <c r="O16" s="13">
        <f t="shared" si="1"/>
        <v>102</v>
      </c>
      <c r="P16" s="13">
        <f t="shared" si="2"/>
        <v>109</v>
      </c>
      <c r="Q16" s="15">
        <f t="shared" si="6"/>
        <v>6.8627450980392135E-2</v>
      </c>
    </row>
    <row r="17" spans="1:17" s="41" customFormat="1" ht="12" customHeight="1" x14ac:dyDescent="0.2">
      <c r="A17" s="26" t="s">
        <v>2</v>
      </c>
      <c r="B17" s="27">
        <v>18</v>
      </c>
      <c r="C17" s="27">
        <v>8</v>
      </c>
      <c r="D17" s="27">
        <v>10</v>
      </c>
      <c r="E17" s="22">
        <f t="shared" si="3"/>
        <v>0.25</v>
      </c>
      <c r="F17" s="27">
        <v>27</v>
      </c>
      <c r="G17" s="27">
        <v>20</v>
      </c>
      <c r="H17" s="27">
        <v>33</v>
      </c>
      <c r="I17" s="15">
        <f t="shared" si="4"/>
        <v>0.64999999999999991</v>
      </c>
      <c r="J17" s="13">
        <v>1854</v>
      </c>
      <c r="K17" s="13">
        <v>1343</v>
      </c>
      <c r="L17" s="13">
        <v>1444</v>
      </c>
      <c r="M17" s="22">
        <f t="shared" si="5"/>
        <v>7.5204765450483935E-2</v>
      </c>
      <c r="N17" s="13">
        <f t="shared" si="0"/>
        <v>1899</v>
      </c>
      <c r="O17" s="13">
        <f t="shared" si="1"/>
        <v>1371</v>
      </c>
      <c r="P17" s="13">
        <f t="shared" si="2"/>
        <v>1487</v>
      </c>
      <c r="Q17" s="15">
        <f t="shared" si="6"/>
        <v>8.4609773887673212E-2</v>
      </c>
    </row>
    <row r="18" spans="1:17" s="41" customFormat="1" ht="12" customHeight="1" x14ac:dyDescent="0.2">
      <c r="A18" s="26" t="s">
        <v>13</v>
      </c>
      <c r="B18" s="27">
        <v>9</v>
      </c>
      <c r="C18" s="27">
        <v>13</v>
      </c>
      <c r="D18" s="27">
        <v>9</v>
      </c>
      <c r="E18" s="22">
        <f t="shared" si="3"/>
        <v>-0.30769230769230771</v>
      </c>
      <c r="F18" s="27">
        <v>41</v>
      </c>
      <c r="G18" s="27">
        <v>53</v>
      </c>
      <c r="H18" s="27">
        <v>41</v>
      </c>
      <c r="I18" s="15">
        <f t="shared" si="4"/>
        <v>-0.22641509433962259</v>
      </c>
      <c r="J18" s="27">
        <v>508</v>
      </c>
      <c r="K18" s="27">
        <v>417</v>
      </c>
      <c r="L18" s="27">
        <v>432</v>
      </c>
      <c r="M18" s="22">
        <f t="shared" si="5"/>
        <v>3.5971223021582732E-2</v>
      </c>
      <c r="N18" s="13">
        <f t="shared" si="0"/>
        <v>558</v>
      </c>
      <c r="O18" s="13">
        <f t="shared" si="1"/>
        <v>483</v>
      </c>
      <c r="P18" s="13">
        <f t="shared" si="2"/>
        <v>482</v>
      </c>
      <c r="Q18" s="15">
        <f t="shared" si="6"/>
        <v>-2.0703933747412417E-3</v>
      </c>
    </row>
    <row r="19" spans="1:17" s="41" customFormat="1" ht="12" customHeight="1" x14ac:dyDescent="0.2">
      <c r="A19" s="26" t="s">
        <v>14</v>
      </c>
      <c r="B19" s="27">
        <v>3</v>
      </c>
      <c r="C19" s="27">
        <v>6</v>
      </c>
      <c r="D19" s="27">
        <v>6</v>
      </c>
      <c r="E19" s="22">
        <f t="shared" si="3"/>
        <v>0</v>
      </c>
      <c r="F19" s="27">
        <v>21</v>
      </c>
      <c r="G19" s="27">
        <v>32</v>
      </c>
      <c r="H19" s="27">
        <v>26</v>
      </c>
      <c r="I19" s="15">
        <f t="shared" si="4"/>
        <v>-0.1875</v>
      </c>
      <c r="J19" s="27">
        <v>820</v>
      </c>
      <c r="K19" s="27">
        <v>729</v>
      </c>
      <c r="L19" s="27">
        <v>808</v>
      </c>
      <c r="M19" s="22">
        <f t="shared" si="5"/>
        <v>0.10836762688614532</v>
      </c>
      <c r="N19" s="13">
        <f t="shared" si="0"/>
        <v>844</v>
      </c>
      <c r="O19" s="13">
        <f t="shared" si="1"/>
        <v>767</v>
      </c>
      <c r="P19" s="13">
        <f t="shared" si="2"/>
        <v>840</v>
      </c>
      <c r="Q19" s="15">
        <f t="shared" si="6"/>
        <v>9.5176010430247704E-2</v>
      </c>
    </row>
    <row r="20" spans="1:17" s="41" customFormat="1" ht="12" customHeight="1" x14ac:dyDescent="0.2">
      <c r="A20" s="26" t="s">
        <v>76</v>
      </c>
      <c r="B20" s="27">
        <v>2</v>
      </c>
      <c r="C20" s="27">
        <v>4</v>
      </c>
      <c r="D20" s="27">
        <v>3</v>
      </c>
      <c r="E20" s="22">
        <f t="shared" si="3"/>
        <v>-0.25</v>
      </c>
      <c r="F20" s="27">
        <v>10</v>
      </c>
      <c r="G20" s="27">
        <v>12</v>
      </c>
      <c r="H20" s="27">
        <v>6</v>
      </c>
      <c r="I20" s="15">
        <f t="shared" si="4"/>
        <v>-0.5</v>
      </c>
      <c r="J20" s="27">
        <v>250</v>
      </c>
      <c r="K20" s="27">
        <v>250</v>
      </c>
      <c r="L20" s="27">
        <v>252</v>
      </c>
      <c r="M20" s="22">
        <f t="shared" si="5"/>
        <v>8.0000000000000071E-3</v>
      </c>
      <c r="N20" s="13">
        <f t="shared" si="0"/>
        <v>262</v>
      </c>
      <c r="O20" s="13">
        <f t="shared" si="1"/>
        <v>266</v>
      </c>
      <c r="P20" s="13">
        <f t="shared" si="2"/>
        <v>261</v>
      </c>
      <c r="Q20" s="15">
        <f t="shared" si="6"/>
        <v>-1.8796992481203034E-2</v>
      </c>
    </row>
    <row r="21" spans="1:17" s="41" customFormat="1" ht="12" customHeight="1" x14ac:dyDescent="0.2">
      <c r="A21" s="26" t="s">
        <v>15</v>
      </c>
      <c r="B21" s="27">
        <v>1</v>
      </c>
      <c r="C21" s="27">
        <v>4</v>
      </c>
      <c r="D21" s="27">
        <v>4</v>
      </c>
      <c r="E21" s="22">
        <f t="shared" si="3"/>
        <v>0</v>
      </c>
      <c r="F21" s="27">
        <v>5</v>
      </c>
      <c r="G21" s="27">
        <v>14</v>
      </c>
      <c r="H21" s="27">
        <v>9</v>
      </c>
      <c r="I21" s="15">
        <f t="shared" si="4"/>
        <v>-0.3571428571428571</v>
      </c>
      <c r="J21" s="27">
        <v>263</v>
      </c>
      <c r="K21" s="27">
        <v>202</v>
      </c>
      <c r="L21" s="27">
        <v>184</v>
      </c>
      <c r="M21" s="22">
        <f t="shared" si="5"/>
        <v>-8.9108910891089077E-2</v>
      </c>
      <c r="N21" s="13">
        <f t="shared" si="0"/>
        <v>269</v>
      </c>
      <c r="O21" s="13">
        <f t="shared" si="1"/>
        <v>220</v>
      </c>
      <c r="P21" s="13">
        <f t="shared" si="2"/>
        <v>197</v>
      </c>
      <c r="Q21" s="15">
        <f t="shared" si="6"/>
        <v>-0.1045454545454545</v>
      </c>
    </row>
    <row r="22" spans="1:17" s="41" customFormat="1" ht="12" customHeight="1" x14ac:dyDescent="0.2">
      <c r="A22" s="26" t="s">
        <v>16</v>
      </c>
      <c r="B22" s="27">
        <v>9</v>
      </c>
      <c r="C22" s="27">
        <v>7</v>
      </c>
      <c r="D22" s="27">
        <v>4</v>
      </c>
      <c r="E22" s="22">
        <f t="shared" si="3"/>
        <v>-0.4285714285714286</v>
      </c>
      <c r="F22" s="27">
        <v>18</v>
      </c>
      <c r="G22" s="27">
        <v>20</v>
      </c>
      <c r="H22" s="27">
        <v>13</v>
      </c>
      <c r="I22" s="15">
        <f t="shared" si="4"/>
        <v>-0.35</v>
      </c>
      <c r="J22" s="27">
        <v>405</v>
      </c>
      <c r="K22" s="27">
        <v>334</v>
      </c>
      <c r="L22" s="27">
        <v>362</v>
      </c>
      <c r="M22" s="22">
        <f t="shared" si="5"/>
        <v>8.3832335329341312E-2</v>
      </c>
      <c r="N22" s="13">
        <f t="shared" si="0"/>
        <v>432</v>
      </c>
      <c r="O22" s="13">
        <f t="shared" si="1"/>
        <v>361</v>
      </c>
      <c r="P22" s="13">
        <f t="shared" si="2"/>
        <v>379</v>
      </c>
      <c r="Q22" s="15">
        <f t="shared" si="6"/>
        <v>4.9861495844875314E-2</v>
      </c>
    </row>
    <row r="23" spans="1:17" s="41" customFormat="1" ht="12" customHeight="1" x14ac:dyDescent="0.2">
      <c r="A23" s="26" t="s">
        <v>355</v>
      </c>
      <c r="B23" s="27">
        <v>6</v>
      </c>
      <c r="C23" s="27">
        <v>0</v>
      </c>
      <c r="D23" s="27">
        <v>4</v>
      </c>
      <c r="E23" s="22" t="s">
        <v>62</v>
      </c>
      <c r="F23" s="27">
        <v>23</v>
      </c>
      <c r="G23" s="27">
        <v>23</v>
      </c>
      <c r="H23" s="27">
        <v>12</v>
      </c>
      <c r="I23" s="15">
        <f t="shared" si="4"/>
        <v>-0.47826086956521741</v>
      </c>
      <c r="J23" s="27">
        <v>180</v>
      </c>
      <c r="K23" s="27">
        <v>183</v>
      </c>
      <c r="L23" s="27">
        <v>167</v>
      </c>
      <c r="M23" s="22">
        <f t="shared" si="5"/>
        <v>-8.7431693989071024E-2</v>
      </c>
      <c r="N23" s="13">
        <f t="shared" si="0"/>
        <v>209</v>
      </c>
      <c r="O23" s="13">
        <f t="shared" si="1"/>
        <v>206</v>
      </c>
      <c r="P23" s="13">
        <f t="shared" si="2"/>
        <v>183</v>
      </c>
      <c r="Q23" s="15">
        <f t="shared" si="6"/>
        <v>-0.11165048543689315</v>
      </c>
    </row>
    <row r="24" spans="1:17" s="41" customFormat="1" ht="12" customHeight="1" x14ac:dyDescent="0.2">
      <c r="A24" s="26" t="s">
        <v>356</v>
      </c>
      <c r="B24" s="27">
        <v>30</v>
      </c>
      <c r="C24" s="27">
        <v>2</v>
      </c>
      <c r="D24" s="27">
        <v>2</v>
      </c>
      <c r="E24" s="22">
        <f t="shared" si="3"/>
        <v>0</v>
      </c>
      <c r="F24" s="27">
        <v>27</v>
      </c>
      <c r="G24" s="27">
        <v>7</v>
      </c>
      <c r="H24" s="27">
        <v>11</v>
      </c>
      <c r="I24" s="15">
        <f t="shared" si="4"/>
        <v>0.5714285714285714</v>
      </c>
      <c r="J24" s="27">
        <v>238</v>
      </c>
      <c r="K24" s="27">
        <v>212</v>
      </c>
      <c r="L24" s="27">
        <v>221</v>
      </c>
      <c r="M24" s="22">
        <f t="shared" si="5"/>
        <v>4.2452830188679291E-2</v>
      </c>
      <c r="N24" s="13">
        <f t="shared" si="0"/>
        <v>295</v>
      </c>
      <c r="O24" s="13">
        <f t="shared" si="1"/>
        <v>221</v>
      </c>
      <c r="P24" s="13">
        <f t="shared" si="2"/>
        <v>234</v>
      </c>
      <c r="Q24" s="15">
        <f t="shared" si="6"/>
        <v>5.8823529411764719E-2</v>
      </c>
    </row>
    <row r="25" spans="1:17" s="41" customFormat="1" ht="12" customHeight="1" thickBot="1" x14ac:dyDescent="0.25">
      <c r="A25" s="28" t="s">
        <v>0</v>
      </c>
      <c r="B25" s="23">
        <f>SUM(B5:B24)</f>
        <v>145</v>
      </c>
      <c r="C25" s="16">
        <f t="shared" ref="C25:D25" si="7">SUM(C5:C24)</f>
        <v>107</v>
      </c>
      <c r="D25" s="16">
        <f t="shared" si="7"/>
        <v>105</v>
      </c>
      <c r="E25" s="24">
        <f>D25/C25-1</f>
        <v>-1.8691588785046731E-2</v>
      </c>
      <c r="F25" s="16">
        <f t="shared" ref="F25:H25" si="8">SUM(F5:F24)</f>
        <v>418</v>
      </c>
      <c r="G25" s="16">
        <f t="shared" si="8"/>
        <v>414</v>
      </c>
      <c r="H25" s="16">
        <f t="shared" si="8"/>
        <v>366</v>
      </c>
      <c r="I25" s="17">
        <f>H25/G25-1</f>
        <v>-0.11594202898550721</v>
      </c>
      <c r="J25" s="23">
        <f t="shared" ref="J25:L25" si="9">SUM(J5:J24)</f>
        <v>10667</v>
      </c>
      <c r="K25" s="16">
        <f t="shared" si="9"/>
        <v>8573</v>
      </c>
      <c r="L25" s="16">
        <f t="shared" si="9"/>
        <v>9201</v>
      </c>
      <c r="M25" s="24">
        <f>L25/K25-1</f>
        <v>7.3253236906567043E-2</v>
      </c>
      <c r="N25" s="16">
        <f t="shared" ref="N25:P25" si="10">SUM(N5:N24)</f>
        <v>11230</v>
      </c>
      <c r="O25" s="16">
        <f t="shared" si="10"/>
        <v>9094</v>
      </c>
      <c r="P25" s="16">
        <f t="shared" si="10"/>
        <v>9672</v>
      </c>
      <c r="Q25" s="17">
        <f>P25/O25-1</f>
        <v>6.3558390147349986E-2</v>
      </c>
    </row>
    <row r="26" spans="1:17" s="41" customFormat="1" ht="12" customHeight="1" x14ac:dyDescent="0.2"/>
    <row r="27" spans="1:17" s="41" customFormat="1" ht="12" customHeight="1" x14ac:dyDescent="0.2"/>
    <row r="28" spans="1:17" s="41" customFormat="1" ht="12" customHeight="1" x14ac:dyDescent="0.2"/>
    <row r="29" spans="1:17" s="41" customFormat="1" ht="12" customHeight="1" x14ac:dyDescent="0.2"/>
    <row r="30" spans="1:17" ht="12" customHeight="1" x14ac:dyDescent="0.3"/>
    <row r="31" spans="1:17" ht="12" customHeight="1" x14ac:dyDescent="0.3"/>
    <row r="32" spans="1:17" ht="12" customHeight="1" x14ac:dyDescent="0.3"/>
    <row r="33" s="38" customFormat="1" ht="12" customHeight="1" x14ac:dyDescent="0.3"/>
  </sheetData>
  <mergeCells count="5"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scale="86" orientation="portrait" r:id="rId1"/>
  <ignoredErrors>
    <ignoredError sqref="B25:H25 N25:Q25" formulaRange="1"/>
    <ignoredError sqref="I25:M25" formula="1" formulaRange="1"/>
  </ignoredErrors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E8356-FAD8-4529-ADE5-C2A23D48CA5A}">
  <dimension ref="A1:Q34"/>
  <sheetViews>
    <sheetView showGridLines="0" zoomScale="120" zoomScaleNormal="120" workbookViewId="0">
      <selection activeCell="I1" sqref="I1"/>
    </sheetView>
  </sheetViews>
  <sheetFormatPr defaultColWidth="9.109375" defaultRowHeight="14.4" x14ac:dyDescent="0.3"/>
  <cols>
    <col min="1" max="1" width="15.6640625" style="38" customWidth="1"/>
    <col min="2" max="17" width="7.6640625" style="38" customWidth="1"/>
    <col min="18" max="24" width="5.6640625" style="38" customWidth="1"/>
    <col min="25" max="16384" width="9.109375" style="38"/>
  </cols>
  <sheetData>
    <row r="1" spans="1:17" ht="19.95" customHeight="1" x14ac:dyDescent="0.3">
      <c r="A1" s="1" t="s">
        <v>202</v>
      </c>
      <c r="B1" s="30"/>
      <c r="C1" s="30"/>
      <c r="D1" s="30"/>
      <c r="E1" s="30"/>
      <c r="F1" s="30"/>
      <c r="G1" s="34"/>
    </row>
    <row r="2" spans="1:17" s="41" customFormat="1" ht="25.2" customHeight="1" thickBot="1" x14ac:dyDescent="0.25"/>
    <row r="3" spans="1:17" s="41" customFormat="1" ht="13.95" customHeight="1" x14ac:dyDescent="0.2">
      <c r="A3" s="209" t="s">
        <v>96</v>
      </c>
      <c r="B3" s="211" t="s">
        <v>50</v>
      </c>
      <c r="C3" s="212"/>
      <c r="D3" s="212"/>
      <c r="E3" s="213"/>
      <c r="F3" s="212" t="s">
        <v>51</v>
      </c>
      <c r="G3" s="212"/>
      <c r="H3" s="212"/>
      <c r="I3" s="212"/>
      <c r="J3" s="211" t="s">
        <v>52</v>
      </c>
      <c r="K3" s="212"/>
      <c r="L3" s="212"/>
      <c r="M3" s="213"/>
      <c r="N3" s="212" t="s">
        <v>115</v>
      </c>
      <c r="O3" s="212"/>
      <c r="P3" s="212"/>
      <c r="Q3" s="213"/>
    </row>
    <row r="4" spans="1:17" s="41" customFormat="1" ht="24.9" customHeight="1" x14ac:dyDescent="0.2">
      <c r="A4" s="210"/>
      <c r="B4" s="142">
        <v>2019</v>
      </c>
      <c r="C4" s="143">
        <v>2022</v>
      </c>
      <c r="D4" s="143">
        <v>2023</v>
      </c>
      <c r="E4" s="144" t="s">
        <v>338</v>
      </c>
      <c r="F4" s="143">
        <v>2019</v>
      </c>
      <c r="G4" s="143">
        <v>2022</v>
      </c>
      <c r="H4" s="143">
        <v>2023</v>
      </c>
      <c r="I4" s="143" t="s">
        <v>338</v>
      </c>
      <c r="J4" s="142">
        <v>2019</v>
      </c>
      <c r="K4" s="143">
        <v>2022</v>
      </c>
      <c r="L4" s="143">
        <v>2023</v>
      </c>
      <c r="M4" s="144" t="s">
        <v>338</v>
      </c>
      <c r="N4" s="66">
        <v>2019</v>
      </c>
      <c r="O4" s="66">
        <v>2022</v>
      </c>
      <c r="P4" s="66">
        <v>2023</v>
      </c>
      <c r="Q4" s="67" t="s">
        <v>338</v>
      </c>
    </row>
    <row r="5" spans="1:17" s="41" customFormat="1" ht="12" customHeight="1" x14ac:dyDescent="0.2">
      <c r="A5" s="26" t="s">
        <v>97</v>
      </c>
      <c r="B5" s="141">
        <v>10</v>
      </c>
      <c r="C5" s="141">
        <v>9</v>
      </c>
      <c r="D5" s="141">
        <v>5</v>
      </c>
      <c r="E5" s="22">
        <f t="shared" ref="E5:E18" si="0">D5/C5-1</f>
        <v>-0.44444444444444442</v>
      </c>
      <c r="F5" s="141">
        <v>45</v>
      </c>
      <c r="G5" s="141">
        <v>39</v>
      </c>
      <c r="H5" s="141">
        <v>31</v>
      </c>
      <c r="I5" s="15">
        <f t="shared" ref="I5:I18" si="1">H5/G5-1</f>
        <v>-0.20512820512820518</v>
      </c>
      <c r="J5" s="140">
        <v>1697</v>
      </c>
      <c r="K5" s="140">
        <v>1339</v>
      </c>
      <c r="L5" s="140">
        <v>1554</v>
      </c>
      <c r="M5" s="22">
        <f t="shared" ref="M5:M18" si="2">L5/K5-1</f>
        <v>0.16056758775205382</v>
      </c>
      <c r="N5" s="69">
        <f t="shared" ref="N5:N19" si="3">B5+F5+J5</f>
        <v>1752</v>
      </c>
      <c r="O5" s="69">
        <f t="shared" ref="O5:O19" si="4">C5+G5+K5</f>
        <v>1387</v>
      </c>
      <c r="P5" s="69">
        <f t="shared" ref="P5:P19" si="5">D5+H5+L5</f>
        <v>1590</v>
      </c>
      <c r="Q5" s="82">
        <f t="shared" ref="Q5:Q18" si="6">P5/O5-1</f>
        <v>0.14635904830569579</v>
      </c>
    </row>
    <row r="6" spans="1:17" s="41" customFormat="1" ht="12" customHeight="1" x14ac:dyDescent="0.2">
      <c r="A6" s="26" t="s">
        <v>254</v>
      </c>
      <c r="B6" s="141">
        <v>9</v>
      </c>
      <c r="C6" s="141">
        <v>13</v>
      </c>
      <c r="D6" s="141">
        <v>12</v>
      </c>
      <c r="E6" s="22">
        <f t="shared" si="0"/>
        <v>-7.6923076923076872E-2</v>
      </c>
      <c r="F6" s="141">
        <v>50</v>
      </c>
      <c r="G6" s="141">
        <v>49</v>
      </c>
      <c r="H6" s="141">
        <v>40</v>
      </c>
      <c r="I6" s="15">
        <f t="shared" si="1"/>
        <v>-0.18367346938775508</v>
      </c>
      <c r="J6" s="140">
        <v>1163</v>
      </c>
      <c r="K6" s="141">
        <v>903</v>
      </c>
      <c r="L6" s="141">
        <v>983</v>
      </c>
      <c r="M6" s="22">
        <f t="shared" si="2"/>
        <v>8.8593576965670051E-2</v>
      </c>
      <c r="N6" s="13">
        <f t="shared" si="3"/>
        <v>1222</v>
      </c>
      <c r="O6" s="13">
        <f t="shared" si="4"/>
        <v>965</v>
      </c>
      <c r="P6" s="13">
        <f t="shared" si="5"/>
        <v>1035</v>
      </c>
      <c r="Q6" s="15">
        <f t="shared" si="6"/>
        <v>7.2538860103626979E-2</v>
      </c>
    </row>
    <row r="7" spans="1:17" s="41" customFormat="1" ht="12" customHeight="1" x14ac:dyDescent="0.2">
      <c r="A7" s="26" t="s">
        <v>255</v>
      </c>
      <c r="B7" s="141">
        <v>14</v>
      </c>
      <c r="C7" s="141">
        <v>16</v>
      </c>
      <c r="D7" s="141">
        <v>12</v>
      </c>
      <c r="E7" s="22">
        <f t="shared" si="0"/>
        <v>-0.25</v>
      </c>
      <c r="F7" s="141">
        <v>58</v>
      </c>
      <c r="G7" s="141">
        <v>48</v>
      </c>
      <c r="H7" s="141">
        <v>57</v>
      </c>
      <c r="I7" s="15">
        <f t="shared" si="1"/>
        <v>0.1875</v>
      </c>
      <c r="J7" s="140">
        <v>1240</v>
      </c>
      <c r="K7" s="140">
        <v>1038</v>
      </c>
      <c r="L7" s="140">
        <v>1084</v>
      </c>
      <c r="M7" s="22">
        <f t="shared" si="2"/>
        <v>4.4315992292870865E-2</v>
      </c>
      <c r="N7" s="13">
        <f t="shared" si="3"/>
        <v>1312</v>
      </c>
      <c r="O7" s="13">
        <f t="shared" si="4"/>
        <v>1102</v>
      </c>
      <c r="P7" s="13">
        <f t="shared" si="5"/>
        <v>1153</v>
      </c>
      <c r="Q7" s="15">
        <f t="shared" si="6"/>
        <v>4.6279491833030928E-2</v>
      </c>
    </row>
    <row r="8" spans="1:17" s="41" customFormat="1" ht="12" customHeight="1" x14ac:dyDescent="0.2">
      <c r="A8" s="26" t="s">
        <v>256</v>
      </c>
      <c r="B8" s="141">
        <v>8</v>
      </c>
      <c r="C8" s="141">
        <v>9</v>
      </c>
      <c r="D8" s="141">
        <v>6</v>
      </c>
      <c r="E8" s="22">
        <f t="shared" si="0"/>
        <v>-0.33333333333333337</v>
      </c>
      <c r="F8" s="141">
        <v>34</v>
      </c>
      <c r="G8" s="141">
        <v>41</v>
      </c>
      <c r="H8" s="141">
        <v>34</v>
      </c>
      <c r="I8" s="15">
        <f t="shared" si="1"/>
        <v>-0.17073170731707321</v>
      </c>
      <c r="J8" s="141">
        <v>851</v>
      </c>
      <c r="K8" s="141">
        <v>686</v>
      </c>
      <c r="L8" s="141">
        <v>777</v>
      </c>
      <c r="M8" s="22">
        <f t="shared" si="2"/>
        <v>0.13265306122448983</v>
      </c>
      <c r="N8" s="13">
        <f t="shared" si="3"/>
        <v>893</v>
      </c>
      <c r="O8" s="13">
        <f t="shared" si="4"/>
        <v>736</v>
      </c>
      <c r="P8" s="13">
        <f t="shared" si="5"/>
        <v>817</v>
      </c>
      <c r="Q8" s="15">
        <f t="shared" si="6"/>
        <v>0.11005434782608692</v>
      </c>
    </row>
    <row r="9" spans="1:17" s="41" customFormat="1" ht="12" customHeight="1" x14ac:dyDescent="0.2">
      <c r="A9" s="26" t="s">
        <v>257</v>
      </c>
      <c r="B9" s="141">
        <v>7</v>
      </c>
      <c r="C9" s="141">
        <v>3</v>
      </c>
      <c r="D9" s="141">
        <v>7</v>
      </c>
      <c r="E9" s="22">
        <f t="shared" si="0"/>
        <v>1.3333333333333335</v>
      </c>
      <c r="F9" s="141">
        <v>27</v>
      </c>
      <c r="G9" s="141">
        <v>36</v>
      </c>
      <c r="H9" s="141">
        <v>31</v>
      </c>
      <c r="I9" s="15">
        <f t="shared" si="1"/>
        <v>-0.13888888888888884</v>
      </c>
      <c r="J9" s="141">
        <v>613</v>
      </c>
      <c r="K9" s="141">
        <v>545</v>
      </c>
      <c r="L9" s="141">
        <v>623</v>
      </c>
      <c r="M9" s="22">
        <f t="shared" si="2"/>
        <v>0.14311926605504577</v>
      </c>
      <c r="N9" s="13">
        <f t="shared" si="3"/>
        <v>647</v>
      </c>
      <c r="O9" s="13">
        <f t="shared" si="4"/>
        <v>584</v>
      </c>
      <c r="P9" s="13">
        <f t="shared" si="5"/>
        <v>661</v>
      </c>
      <c r="Q9" s="15">
        <f t="shared" si="6"/>
        <v>0.13184931506849318</v>
      </c>
    </row>
    <row r="10" spans="1:17" s="41" customFormat="1" ht="12" customHeight="1" x14ac:dyDescent="0.2">
      <c r="A10" s="26" t="s">
        <v>258</v>
      </c>
      <c r="B10" s="141">
        <v>3</v>
      </c>
      <c r="C10" s="141">
        <v>6</v>
      </c>
      <c r="D10" s="141">
        <v>1</v>
      </c>
      <c r="E10" s="22">
        <f t="shared" si="0"/>
        <v>-0.83333333333333337</v>
      </c>
      <c r="F10" s="141">
        <v>25</v>
      </c>
      <c r="G10" s="141">
        <v>29</v>
      </c>
      <c r="H10" s="141">
        <v>18</v>
      </c>
      <c r="I10" s="15">
        <f t="shared" si="1"/>
        <v>-0.37931034482758619</v>
      </c>
      <c r="J10" s="141">
        <v>507</v>
      </c>
      <c r="K10" s="141">
        <v>423</v>
      </c>
      <c r="L10" s="141">
        <v>469</v>
      </c>
      <c r="M10" s="22">
        <f t="shared" si="2"/>
        <v>0.10874704491725762</v>
      </c>
      <c r="N10" s="13">
        <f t="shared" si="3"/>
        <v>535</v>
      </c>
      <c r="O10" s="13">
        <f t="shared" si="4"/>
        <v>458</v>
      </c>
      <c r="P10" s="13">
        <f t="shared" si="5"/>
        <v>488</v>
      </c>
      <c r="Q10" s="15">
        <f t="shared" si="6"/>
        <v>6.5502183406113579E-2</v>
      </c>
    </row>
    <row r="11" spans="1:17" s="41" customFormat="1" ht="12" customHeight="1" x14ac:dyDescent="0.2">
      <c r="A11" s="26" t="s">
        <v>259</v>
      </c>
      <c r="B11" s="141">
        <v>4</v>
      </c>
      <c r="C11" s="141">
        <v>5</v>
      </c>
      <c r="D11" s="141">
        <v>7</v>
      </c>
      <c r="E11" s="22">
        <f t="shared" si="0"/>
        <v>0.39999999999999991</v>
      </c>
      <c r="F11" s="141">
        <v>29</v>
      </c>
      <c r="G11" s="141">
        <v>24</v>
      </c>
      <c r="H11" s="141">
        <v>20</v>
      </c>
      <c r="I11" s="15">
        <f t="shared" si="1"/>
        <v>-0.16666666666666663</v>
      </c>
      <c r="J11" s="141">
        <v>593</v>
      </c>
      <c r="K11" s="141">
        <v>455</v>
      </c>
      <c r="L11" s="141">
        <v>439</v>
      </c>
      <c r="M11" s="22">
        <f t="shared" si="2"/>
        <v>-3.5164835164835151E-2</v>
      </c>
      <c r="N11" s="13">
        <f t="shared" si="3"/>
        <v>626</v>
      </c>
      <c r="O11" s="13">
        <f t="shared" si="4"/>
        <v>484</v>
      </c>
      <c r="P11" s="13">
        <f t="shared" si="5"/>
        <v>466</v>
      </c>
      <c r="Q11" s="15">
        <f t="shared" si="6"/>
        <v>-3.7190082644628086E-2</v>
      </c>
    </row>
    <row r="12" spans="1:17" s="41" customFormat="1" ht="12" customHeight="1" x14ac:dyDescent="0.2">
      <c r="A12" s="26" t="s">
        <v>260</v>
      </c>
      <c r="B12" s="141">
        <v>6</v>
      </c>
      <c r="C12" s="141">
        <v>7</v>
      </c>
      <c r="D12" s="141">
        <v>4</v>
      </c>
      <c r="E12" s="22">
        <f t="shared" si="0"/>
        <v>-0.4285714285714286</v>
      </c>
      <c r="F12" s="141">
        <v>17</v>
      </c>
      <c r="G12" s="141">
        <v>16</v>
      </c>
      <c r="H12" s="141">
        <v>25</v>
      </c>
      <c r="I12" s="15">
        <f t="shared" si="1"/>
        <v>0.5625</v>
      </c>
      <c r="J12" s="141">
        <v>559</v>
      </c>
      <c r="K12" s="141">
        <v>500</v>
      </c>
      <c r="L12" s="141">
        <v>445</v>
      </c>
      <c r="M12" s="22">
        <f t="shared" si="2"/>
        <v>-0.10999999999999999</v>
      </c>
      <c r="N12" s="13">
        <f t="shared" si="3"/>
        <v>582</v>
      </c>
      <c r="O12" s="13">
        <f t="shared" si="4"/>
        <v>523</v>
      </c>
      <c r="P12" s="13">
        <f t="shared" si="5"/>
        <v>474</v>
      </c>
      <c r="Q12" s="15">
        <f t="shared" si="6"/>
        <v>-9.3690248565965528E-2</v>
      </c>
    </row>
    <row r="13" spans="1:17" s="41" customFormat="1" ht="12" customHeight="1" x14ac:dyDescent="0.2">
      <c r="A13" s="26" t="s">
        <v>261</v>
      </c>
      <c r="B13" s="141">
        <v>6</v>
      </c>
      <c r="C13" s="141">
        <v>5</v>
      </c>
      <c r="D13" s="141">
        <v>12</v>
      </c>
      <c r="E13" s="22">
        <f t="shared" si="0"/>
        <v>1.4</v>
      </c>
      <c r="F13" s="141">
        <v>22</v>
      </c>
      <c r="G13" s="141">
        <v>14</v>
      </c>
      <c r="H13" s="141">
        <v>19</v>
      </c>
      <c r="I13" s="15">
        <f t="shared" si="1"/>
        <v>0.35714285714285721</v>
      </c>
      <c r="J13" s="141">
        <v>552</v>
      </c>
      <c r="K13" s="141">
        <v>441</v>
      </c>
      <c r="L13" s="141">
        <v>499</v>
      </c>
      <c r="M13" s="22">
        <f t="shared" si="2"/>
        <v>0.13151927437641731</v>
      </c>
      <c r="N13" s="13">
        <f t="shared" si="3"/>
        <v>580</v>
      </c>
      <c r="O13" s="13">
        <f t="shared" si="4"/>
        <v>460</v>
      </c>
      <c r="P13" s="13">
        <f t="shared" si="5"/>
        <v>530</v>
      </c>
      <c r="Q13" s="15">
        <f t="shared" si="6"/>
        <v>0.15217391304347827</v>
      </c>
    </row>
    <row r="14" spans="1:17" s="41" customFormat="1" ht="12" customHeight="1" x14ac:dyDescent="0.2">
      <c r="A14" s="26" t="s">
        <v>262</v>
      </c>
      <c r="B14" s="141">
        <v>5</v>
      </c>
      <c r="C14" s="141">
        <v>4</v>
      </c>
      <c r="D14" s="141">
        <v>5</v>
      </c>
      <c r="E14" s="22">
        <f t="shared" si="0"/>
        <v>0.25</v>
      </c>
      <c r="F14" s="141">
        <v>17</v>
      </c>
      <c r="G14" s="141">
        <v>21</v>
      </c>
      <c r="H14" s="141">
        <v>17</v>
      </c>
      <c r="I14" s="15">
        <f t="shared" si="1"/>
        <v>-0.19047619047619047</v>
      </c>
      <c r="J14" s="141">
        <v>616</v>
      </c>
      <c r="K14" s="141">
        <v>481</v>
      </c>
      <c r="L14" s="141">
        <v>461</v>
      </c>
      <c r="M14" s="22">
        <f t="shared" si="2"/>
        <v>-4.1580041580041582E-2</v>
      </c>
      <c r="N14" s="13">
        <f t="shared" si="3"/>
        <v>638</v>
      </c>
      <c r="O14" s="13">
        <f t="shared" si="4"/>
        <v>506</v>
      </c>
      <c r="P14" s="13">
        <f t="shared" si="5"/>
        <v>483</v>
      </c>
      <c r="Q14" s="15">
        <f t="shared" si="6"/>
        <v>-4.5454545454545414E-2</v>
      </c>
    </row>
    <row r="15" spans="1:17" s="41" customFormat="1" ht="12" customHeight="1" x14ac:dyDescent="0.2">
      <c r="A15" s="26" t="s">
        <v>263</v>
      </c>
      <c r="B15" s="141">
        <v>11</v>
      </c>
      <c r="C15" s="141">
        <v>3</v>
      </c>
      <c r="D15" s="141">
        <v>5</v>
      </c>
      <c r="E15" s="22">
        <f t="shared" si="0"/>
        <v>0.66666666666666674</v>
      </c>
      <c r="F15" s="141">
        <v>16</v>
      </c>
      <c r="G15" s="141">
        <v>24</v>
      </c>
      <c r="H15" s="141">
        <v>11</v>
      </c>
      <c r="I15" s="15">
        <f t="shared" si="1"/>
        <v>-0.54166666666666674</v>
      </c>
      <c r="J15" s="141">
        <v>547</v>
      </c>
      <c r="K15" s="141">
        <v>431</v>
      </c>
      <c r="L15" s="141">
        <v>390</v>
      </c>
      <c r="M15" s="22">
        <f t="shared" si="2"/>
        <v>-9.512761020881666E-2</v>
      </c>
      <c r="N15" s="13">
        <f t="shared" si="3"/>
        <v>574</v>
      </c>
      <c r="O15" s="13">
        <f t="shared" si="4"/>
        <v>458</v>
      </c>
      <c r="P15" s="13">
        <f t="shared" si="5"/>
        <v>406</v>
      </c>
      <c r="Q15" s="15">
        <f t="shared" si="6"/>
        <v>-0.11353711790393017</v>
      </c>
    </row>
    <row r="16" spans="1:17" s="41" customFormat="1" ht="12" customHeight="1" x14ac:dyDescent="0.2">
      <c r="A16" s="26" t="s">
        <v>264</v>
      </c>
      <c r="B16" s="141">
        <v>12</v>
      </c>
      <c r="C16" s="141">
        <v>5</v>
      </c>
      <c r="D16" s="141">
        <v>5</v>
      </c>
      <c r="E16" s="22">
        <f t="shared" si="0"/>
        <v>0</v>
      </c>
      <c r="F16" s="141">
        <v>30</v>
      </c>
      <c r="G16" s="141">
        <v>19</v>
      </c>
      <c r="H16" s="141">
        <v>16</v>
      </c>
      <c r="I16" s="15">
        <f t="shared" si="1"/>
        <v>-0.15789473684210531</v>
      </c>
      <c r="J16" s="141">
        <v>490</v>
      </c>
      <c r="K16" s="141">
        <v>368</v>
      </c>
      <c r="L16" s="141">
        <v>407</v>
      </c>
      <c r="M16" s="22">
        <f t="shared" si="2"/>
        <v>0.10597826086956519</v>
      </c>
      <c r="N16" s="13">
        <f t="shared" si="3"/>
        <v>532</v>
      </c>
      <c r="O16" s="13">
        <f t="shared" si="4"/>
        <v>392</v>
      </c>
      <c r="P16" s="13">
        <f t="shared" si="5"/>
        <v>428</v>
      </c>
      <c r="Q16" s="15">
        <f t="shared" si="6"/>
        <v>9.1836734693877542E-2</v>
      </c>
    </row>
    <row r="17" spans="1:17" s="41" customFormat="1" ht="12" customHeight="1" x14ac:dyDescent="0.2">
      <c r="A17" s="26" t="s">
        <v>265</v>
      </c>
      <c r="B17" s="141">
        <v>11</v>
      </c>
      <c r="C17" s="141">
        <v>11</v>
      </c>
      <c r="D17" s="141">
        <v>3</v>
      </c>
      <c r="E17" s="22">
        <f t="shared" si="0"/>
        <v>-0.72727272727272729</v>
      </c>
      <c r="F17" s="141">
        <v>11</v>
      </c>
      <c r="G17" s="141">
        <v>17</v>
      </c>
      <c r="H17" s="141">
        <v>17</v>
      </c>
      <c r="I17" s="15">
        <f t="shared" si="1"/>
        <v>0</v>
      </c>
      <c r="J17" s="141">
        <v>420</v>
      </c>
      <c r="K17" s="141">
        <v>379</v>
      </c>
      <c r="L17" s="141">
        <v>382</v>
      </c>
      <c r="M17" s="22">
        <f t="shared" si="2"/>
        <v>7.9155672823219003E-3</v>
      </c>
      <c r="N17" s="13">
        <f t="shared" si="3"/>
        <v>442</v>
      </c>
      <c r="O17" s="13">
        <f t="shared" si="4"/>
        <v>407</v>
      </c>
      <c r="P17" s="13">
        <f t="shared" si="5"/>
        <v>402</v>
      </c>
      <c r="Q17" s="15">
        <f t="shared" si="6"/>
        <v>-1.2285012285012331E-2</v>
      </c>
    </row>
    <row r="18" spans="1:17" s="41" customFormat="1" ht="12" customHeight="1" x14ac:dyDescent="0.2">
      <c r="A18" s="26" t="s">
        <v>110</v>
      </c>
      <c r="B18" s="141">
        <v>39</v>
      </c>
      <c r="C18" s="141">
        <v>11</v>
      </c>
      <c r="D18" s="141">
        <v>21</v>
      </c>
      <c r="E18" s="22">
        <f t="shared" si="0"/>
        <v>0.90909090909090917</v>
      </c>
      <c r="F18" s="141">
        <v>37</v>
      </c>
      <c r="G18" s="141">
        <v>37</v>
      </c>
      <c r="H18" s="141">
        <v>30</v>
      </c>
      <c r="I18" s="15">
        <f t="shared" si="1"/>
        <v>-0.18918918918918914</v>
      </c>
      <c r="J18" s="141">
        <v>818</v>
      </c>
      <c r="K18" s="141">
        <v>584</v>
      </c>
      <c r="L18" s="141">
        <v>688</v>
      </c>
      <c r="M18" s="22">
        <f t="shared" si="2"/>
        <v>0.17808219178082196</v>
      </c>
      <c r="N18" s="13">
        <f t="shared" si="3"/>
        <v>894</v>
      </c>
      <c r="O18" s="13">
        <f t="shared" si="4"/>
        <v>632</v>
      </c>
      <c r="P18" s="13">
        <f t="shared" si="5"/>
        <v>739</v>
      </c>
      <c r="Q18" s="15">
        <f t="shared" si="6"/>
        <v>0.16930379746835444</v>
      </c>
    </row>
    <row r="19" spans="1:17" s="41" customFormat="1" ht="12" customHeight="1" x14ac:dyDescent="0.2">
      <c r="A19" s="26" t="s">
        <v>70</v>
      </c>
      <c r="B19" s="141">
        <v>0</v>
      </c>
      <c r="C19" s="141">
        <v>0</v>
      </c>
      <c r="D19" s="141">
        <v>0</v>
      </c>
      <c r="E19" s="22" t="s">
        <v>62</v>
      </c>
      <c r="F19" s="141">
        <v>0</v>
      </c>
      <c r="G19" s="141">
        <v>0</v>
      </c>
      <c r="H19" s="141">
        <v>0</v>
      </c>
      <c r="I19" s="15" t="s">
        <v>62</v>
      </c>
      <c r="J19" s="141">
        <v>1</v>
      </c>
      <c r="K19" s="141">
        <v>0</v>
      </c>
      <c r="L19" s="141">
        <v>0</v>
      </c>
      <c r="M19" s="22" t="s">
        <v>62</v>
      </c>
      <c r="N19" s="13">
        <f t="shared" si="3"/>
        <v>1</v>
      </c>
      <c r="O19" s="13">
        <f t="shared" si="4"/>
        <v>0</v>
      </c>
      <c r="P19" s="13">
        <f t="shared" si="5"/>
        <v>0</v>
      </c>
      <c r="Q19" s="15" t="s">
        <v>62</v>
      </c>
    </row>
    <row r="20" spans="1:17" s="41" customFormat="1" ht="12" customHeight="1" thickBot="1" x14ac:dyDescent="0.25">
      <c r="A20" s="28" t="s">
        <v>0</v>
      </c>
      <c r="B20" s="23">
        <f>SUM(B5:B19)</f>
        <v>145</v>
      </c>
      <c r="C20" s="16">
        <f t="shared" ref="C20:D20" si="7">SUM(C5:C19)</f>
        <v>107</v>
      </c>
      <c r="D20" s="16">
        <f t="shared" si="7"/>
        <v>105</v>
      </c>
      <c r="E20" s="24">
        <f>D20/C20-1</f>
        <v>-1.8691588785046731E-2</v>
      </c>
      <c r="F20" s="16">
        <f t="shared" ref="F20:H20" si="8">SUM(F5:F19)</f>
        <v>418</v>
      </c>
      <c r="G20" s="16">
        <f t="shared" si="8"/>
        <v>414</v>
      </c>
      <c r="H20" s="16">
        <f t="shared" si="8"/>
        <v>366</v>
      </c>
      <c r="I20" s="17">
        <f>H20/G20-1</f>
        <v>-0.11594202898550721</v>
      </c>
      <c r="J20" s="23">
        <f t="shared" ref="J20:L20" si="9">SUM(J5:J19)</f>
        <v>10667</v>
      </c>
      <c r="K20" s="16">
        <f t="shared" si="9"/>
        <v>8573</v>
      </c>
      <c r="L20" s="16">
        <f t="shared" si="9"/>
        <v>9201</v>
      </c>
      <c r="M20" s="24">
        <f>L20/K20-1</f>
        <v>7.3253236906567043E-2</v>
      </c>
      <c r="N20" s="16">
        <f t="shared" ref="N20:P20" si="10">SUM(N5:N19)</f>
        <v>11230</v>
      </c>
      <c r="O20" s="16">
        <f t="shared" si="10"/>
        <v>9094</v>
      </c>
      <c r="P20" s="16">
        <f t="shared" si="10"/>
        <v>9672</v>
      </c>
      <c r="Q20" s="17">
        <f>P20/O20-1</f>
        <v>6.3558390147349986E-2</v>
      </c>
    </row>
    <row r="21" spans="1:17" s="41" customFormat="1" ht="12" customHeight="1" x14ac:dyDescent="0.2">
      <c r="A21" s="41" t="s">
        <v>349</v>
      </c>
    </row>
    <row r="22" spans="1:17" s="41" customFormat="1" ht="12" customHeight="1" x14ac:dyDescent="0.2"/>
    <row r="23" spans="1:17" s="41" customFormat="1" ht="12" customHeight="1" x14ac:dyDescent="0.2"/>
    <row r="24" spans="1:17" s="41" customFormat="1" ht="12" customHeight="1" x14ac:dyDescent="0.2"/>
    <row r="25" spans="1:17" s="41" customFormat="1" ht="12" customHeight="1" x14ac:dyDescent="0.2"/>
    <row r="26" spans="1:17" s="41" customFormat="1" ht="12" customHeight="1" x14ac:dyDescent="0.2"/>
    <row r="27" spans="1:17" s="41" customFormat="1" ht="12" customHeight="1" x14ac:dyDescent="0.2"/>
    <row r="28" spans="1:17" s="41" customFormat="1" ht="12" customHeight="1" x14ac:dyDescent="0.2"/>
    <row r="29" spans="1:17" s="41" customFormat="1" ht="12" customHeight="1" x14ac:dyDescent="0.2"/>
    <row r="30" spans="1:17" s="41" customFormat="1" ht="12" customHeight="1" x14ac:dyDescent="0.2"/>
    <row r="31" spans="1:17" ht="12" customHeight="1" x14ac:dyDescent="0.3"/>
    <row r="32" spans="1:17" ht="12" customHeight="1" x14ac:dyDescent="0.3"/>
    <row r="33" s="38" customFormat="1" ht="12" customHeight="1" x14ac:dyDescent="0.3"/>
    <row r="34" s="38" customFormat="1" ht="12" customHeight="1" x14ac:dyDescent="0.3"/>
  </sheetData>
  <mergeCells count="5"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scale="93" orientation="portrait" r:id="rId1"/>
  <ignoredErrors>
    <ignoredError sqref="B20:H20 N20:Q20" formulaRange="1"/>
    <ignoredError sqref="I20:M20" formula="1" formulaRange="1"/>
  </ignoredErrors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762C5-B819-4720-9ACA-2B14FC1B2A10}">
  <dimension ref="A1:Q33"/>
  <sheetViews>
    <sheetView showGridLines="0" zoomScale="120" zoomScaleNormal="120" workbookViewId="0">
      <selection activeCell="J1" sqref="J1"/>
    </sheetView>
  </sheetViews>
  <sheetFormatPr defaultColWidth="9.109375" defaultRowHeight="14.4" x14ac:dyDescent="0.3"/>
  <cols>
    <col min="1" max="1" width="15.6640625" style="38" customWidth="1"/>
    <col min="2" max="17" width="7.6640625" style="38" customWidth="1"/>
    <col min="18" max="24" width="5.6640625" style="38" customWidth="1"/>
    <col min="25" max="16384" width="9.109375" style="38"/>
  </cols>
  <sheetData>
    <row r="1" spans="1:17" ht="19.95" customHeight="1" x14ac:dyDescent="0.3">
      <c r="A1" s="1" t="s">
        <v>203</v>
      </c>
      <c r="B1" s="30"/>
      <c r="C1" s="30"/>
      <c r="D1" s="30"/>
      <c r="E1" s="30"/>
      <c r="F1" s="30"/>
      <c r="G1" s="34"/>
    </row>
    <row r="2" spans="1:17" s="41" customFormat="1" ht="25.2" customHeight="1" thickBot="1" x14ac:dyDescent="0.25"/>
    <row r="3" spans="1:17" s="41" customFormat="1" ht="13.95" customHeight="1" x14ac:dyDescent="0.2">
      <c r="A3" s="209" t="s">
        <v>160</v>
      </c>
      <c r="B3" s="211" t="s">
        <v>50</v>
      </c>
      <c r="C3" s="212"/>
      <c r="D3" s="212"/>
      <c r="E3" s="213"/>
      <c r="F3" s="212" t="s">
        <v>51</v>
      </c>
      <c r="G3" s="212"/>
      <c r="H3" s="212"/>
      <c r="I3" s="212"/>
      <c r="J3" s="211" t="s">
        <v>52</v>
      </c>
      <c r="K3" s="212"/>
      <c r="L3" s="212"/>
      <c r="M3" s="213"/>
      <c r="N3" s="212" t="s">
        <v>115</v>
      </c>
      <c r="O3" s="212"/>
      <c r="P3" s="212"/>
      <c r="Q3" s="213"/>
    </row>
    <row r="4" spans="1:17" s="41" customFormat="1" ht="24.9" customHeight="1" x14ac:dyDescent="0.2">
      <c r="A4" s="210"/>
      <c r="B4" s="142">
        <v>2019</v>
      </c>
      <c r="C4" s="143">
        <v>2022</v>
      </c>
      <c r="D4" s="143">
        <v>2023</v>
      </c>
      <c r="E4" s="144" t="s">
        <v>338</v>
      </c>
      <c r="F4" s="143">
        <v>2019</v>
      </c>
      <c r="G4" s="143">
        <v>2022</v>
      </c>
      <c r="H4" s="143">
        <v>2023</v>
      </c>
      <c r="I4" s="143" t="s">
        <v>338</v>
      </c>
      <c r="J4" s="142">
        <v>2019</v>
      </c>
      <c r="K4" s="143">
        <v>2022</v>
      </c>
      <c r="L4" s="143">
        <v>2023</v>
      </c>
      <c r="M4" s="144" t="s">
        <v>338</v>
      </c>
      <c r="N4" s="143">
        <v>2019</v>
      </c>
      <c r="O4" s="66">
        <v>2022</v>
      </c>
      <c r="P4" s="66">
        <v>2023</v>
      </c>
      <c r="Q4" s="67" t="s">
        <v>338</v>
      </c>
    </row>
    <row r="5" spans="1:17" s="41" customFormat="1" ht="18" customHeight="1" x14ac:dyDescent="0.2">
      <c r="A5" s="26" t="s">
        <v>161</v>
      </c>
      <c r="B5" s="27">
        <v>87</v>
      </c>
      <c r="C5" s="27">
        <v>79</v>
      </c>
      <c r="D5" s="27">
        <v>74</v>
      </c>
      <c r="E5" s="22">
        <f>D5/C5-1</f>
        <v>-6.3291139240506333E-2</v>
      </c>
      <c r="F5" s="27">
        <v>323</v>
      </c>
      <c r="G5" s="27">
        <v>343</v>
      </c>
      <c r="H5" s="27">
        <v>296</v>
      </c>
      <c r="I5" s="15">
        <f>H5/G5-1</f>
        <v>-0.13702623906705536</v>
      </c>
      <c r="J5" s="13">
        <v>8872</v>
      </c>
      <c r="K5" s="13">
        <v>7081</v>
      </c>
      <c r="L5" s="13">
        <v>7616</v>
      </c>
      <c r="M5" s="22">
        <f>L5/K5-1</f>
        <v>7.5554300240079142E-2</v>
      </c>
      <c r="N5" s="13">
        <f t="shared" ref="N5:P9" si="0">B5+F5+J5</f>
        <v>9282</v>
      </c>
      <c r="O5" s="69">
        <f t="shared" si="0"/>
        <v>7503</v>
      </c>
      <c r="P5" s="69">
        <f t="shared" si="0"/>
        <v>7986</v>
      </c>
      <c r="Q5" s="82">
        <f>P5/O5-1</f>
        <v>6.4374250299880087E-2</v>
      </c>
    </row>
    <row r="6" spans="1:17" s="41" customFormat="1" ht="18" customHeight="1" x14ac:dyDescent="0.2">
      <c r="A6" s="26" t="s">
        <v>162</v>
      </c>
      <c r="B6" s="27">
        <v>3</v>
      </c>
      <c r="C6" s="27">
        <v>4</v>
      </c>
      <c r="D6" s="27">
        <v>2</v>
      </c>
      <c r="E6" s="22">
        <f t="shared" ref="E6:E8" si="1">D6/C6-1</f>
        <v>-0.5</v>
      </c>
      <c r="F6" s="27">
        <v>23</v>
      </c>
      <c r="G6" s="27">
        <v>20</v>
      </c>
      <c r="H6" s="27">
        <v>13</v>
      </c>
      <c r="I6" s="15">
        <f t="shared" ref="I6:I9" si="2">H6/G6-1</f>
        <v>-0.35</v>
      </c>
      <c r="J6" s="13">
        <v>1009</v>
      </c>
      <c r="K6" s="27">
        <v>814</v>
      </c>
      <c r="L6" s="27">
        <v>943</v>
      </c>
      <c r="M6" s="22">
        <f t="shared" ref="M6:M9" si="3">L6/K6-1</f>
        <v>0.15847665847665837</v>
      </c>
      <c r="N6" s="13">
        <f t="shared" si="0"/>
        <v>1035</v>
      </c>
      <c r="O6" s="13">
        <f t="shared" si="0"/>
        <v>838</v>
      </c>
      <c r="P6" s="13">
        <f t="shared" si="0"/>
        <v>958</v>
      </c>
      <c r="Q6" s="15">
        <f t="shared" ref="Q6:Q9" si="4">P6/O6-1</f>
        <v>0.14319809069212419</v>
      </c>
    </row>
    <row r="7" spans="1:17" s="41" customFormat="1" ht="18" customHeight="1" x14ac:dyDescent="0.2">
      <c r="A7" s="26" t="s">
        <v>163</v>
      </c>
      <c r="B7" s="27">
        <v>3</v>
      </c>
      <c r="C7" s="27">
        <v>2</v>
      </c>
      <c r="D7" s="27">
        <v>2</v>
      </c>
      <c r="E7" s="22">
        <f t="shared" si="1"/>
        <v>0</v>
      </c>
      <c r="F7" s="27">
        <v>4</v>
      </c>
      <c r="G7" s="27">
        <v>6</v>
      </c>
      <c r="H7" s="27">
        <v>5</v>
      </c>
      <c r="I7" s="15">
        <f t="shared" si="2"/>
        <v>-0.16666666666666663</v>
      </c>
      <c r="J7" s="27">
        <v>70</v>
      </c>
      <c r="K7" s="27">
        <v>67</v>
      </c>
      <c r="L7" s="27">
        <v>93</v>
      </c>
      <c r="M7" s="22">
        <f t="shared" si="3"/>
        <v>0.38805970149253732</v>
      </c>
      <c r="N7" s="13">
        <f t="shared" si="0"/>
        <v>77</v>
      </c>
      <c r="O7" s="13">
        <f t="shared" si="0"/>
        <v>75</v>
      </c>
      <c r="P7" s="13">
        <f t="shared" si="0"/>
        <v>100</v>
      </c>
      <c r="Q7" s="15">
        <f t="shared" si="4"/>
        <v>0.33333333333333326</v>
      </c>
    </row>
    <row r="8" spans="1:17" s="41" customFormat="1" ht="18" customHeight="1" x14ac:dyDescent="0.2">
      <c r="A8" s="26" t="s">
        <v>164</v>
      </c>
      <c r="B8" s="27">
        <v>22</v>
      </c>
      <c r="C8" s="27">
        <v>22</v>
      </c>
      <c r="D8" s="27">
        <v>27</v>
      </c>
      <c r="E8" s="22">
        <f t="shared" si="1"/>
        <v>0.22727272727272729</v>
      </c>
      <c r="F8" s="27">
        <v>53</v>
      </c>
      <c r="G8" s="27">
        <v>43</v>
      </c>
      <c r="H8" s="27">
        <v>52</v>
      </c>
      <c r="I8" s="15">
        <f t="shared" si="2"/>
        <v>0.20930232558139528</v>
      </c>
      <c r="J8" s="27">
        <v>636</v>
      </c>
      <c r="K8" s="27">
        <v>582</v>
      </c>
      <c r="L8" s="27">
        <v>523</v>
      </c>
      <c r="M8" s="22">
        <f t="shared" si="3"/>
        <v>-0.10137457044673537</v>
      </c>
      <c r="N8" s="13">
        <f t="shared" si="0"/>
        <v>711</v>
      </c>
      <c r="O8" s="13">
        <f t="shared" si="0"/>
        <v>647</v>
      </c>
      <c r="P8" s="13">
        <f t="shared" si="0"/>
        <v>602</v>
      </c>
      <c r="Q8" s="15">
        <f t="shared" si="4"/>
        <v>-6.9551777434312179E-2</v>
      </c>
    </row>
    <row r="9" spans="1:17" s="41" customFormat="1" ht="18" customHeight="1" x14ac:dyDescent="0.2">
      <c r="A9" s="26" t="s">
        <v>70</v>
      </c>
      <c r="B9" s="27">
        <v>30</v>
      </c>
      <c r="C9" s="27">
        <v>0</v>
      </c>
      <c r="D9" s="27">
        <v>0</v>
      </c>
      <c r="E9" s="22" t="s">
        <v>62</v>
      </c>
      <c r="F9" s="27">
        <v>15</v>
      </c>
      <c r="G9" s="27">
        <v>2</v>
      </c>
      <c r="H9" s="27">
        <v>0</v>
      </c>
      <c r="I9" s="15">
        <f t="shared" si="2"/>
        <v>-1</v>
      </c>
      <c r="J9" s="27">
        <v>80</v>
      </c>
      <c r="K9" s="27">
        <v>29</v>
      </c>
      <c r="L9" s="27">
        <v>26</v>
      </c>
      <c r="M9" s="22">
        <f t="shared" si="3"/>
        <v>-0.10344827586206895</v>
      </c>
      <c r="N9" s="13">
        <f t="shared" si="0"/>
        <v>125</v>
      </c>
      <c r="O9" s="13">
        <f t="shared" si="0"/>
        <v>31</v>
      </c>
      <c r="P9" s="13">
        <f t="shared" si="0"/>
        <v>26</v>
      </c>
      <c r="Q9" s="15">
        <f t="shared" si="4"/>
        <v>-0.16129032258064513</v>
      </c>
    </row>
    <row r="10" spans="1:17" s="41" customFormat="1" ht="12" customHeight="1" thickBot="1" x14ac:dyDescent="0.25">
      <c r="A10" s="28" t="s">
        <v>0</v>
      </c>
      <c r="B10" s="23">
        <f>SUM(B5:B9)</f>
        <v>145</v>
      </c>
      <c r="C10" s="16">
        <f t="shared" ref="C10:D10" si="5">SUM(C5:C9)</f>
        <v>107</v>
      </c>
      <c r="D10" s="16">
        <f t="shared" si="5"/>
        <v>105</v>
      </c>
      <c r="E10" s="24">
        <f>D10/C10-1</f>
        <v>-1.8691588785046731E-2</v>
      </c>
      <c r="F10" s="16">
        <f t="shared" ref="F10:H10" si="6">SUM(F5:F9)</f>
        <v>418</v>
      </c>
      <c r="G10" s="16">
        <f t="shared" si="6"/>
        <v>414</v>
      </c>
      <c r="H10" s="16">
        <f t="shared" si="6"/>
        <v>366</v>
      </c>
      <c r="I10" s="17">
        <f>H10/G10-1</f>
        <v>-0.11594202898550721</v>
      </c>
      <c r="J10" s="23">
        <f t="shared" ref="J10:L10" si="7">SUM(J5:J9)</f>
        <v>10667</v>
      </c>
      <c r="K10" s="16">
        <f t="shared" si="7"/>
        <v>8573</v>
      </c>
      <c r="L10" s="16">
        <f t="shared" si="7"/>
        <v>9201</v>
      </c>
      <c r="M10" s="24">
        <f>L10/K10-1</f>
        <v>7.3253236906567043E-2</v>
      </c>
      <c r="N10" s="16">
        <f t="shared" ref="N10:P10" si="8">SUM(N5:N9)</f>
        <v>11230</v>
      </c>
      <c r="O10" s="16">
        <f t="shared" si="8"/>
        <v>9094</v>
      </c>
      <c r="P10" s="16">
        <f t="shared" si="8"/>
        <v>9672</v>
      </c>
      <c r="Q10" s="17">
        <f>P10/O10-1</f>
        <v>6.3558390147349986E-2</v>
      </c>
    </row>
    <row r="11" spans="1:17" s="41" customFormat="1" ht="12" customHeight="1" x14ac:dyDescent="0.2">
      <c r="A11" s="41" t="s">
        <v>349</v>
      </c>
    </row>
    <row r="12" spans="1:17" s="41" customFormat="1" ht="12" customHeight="1" x14ac:dyDescent="0.2"/>
    <row r="13" spans="1:17" s="41" customFormat="1" ht="12" customHeight="1" x14ac:dyDescent="0.2"/>
    <row r="14" spans="1:17" s="41" customFormat="1" ht="12" customHeight="1" x14ac:dyDescent="0.2"/>
    <row r="15" spans="1:17" s="41" customFormat="1" ht="12" customHeight="1" x14ac:dyDescent="0.2"/>
    <row r="16" spans="1:17" s="41" customFormat="1" ht="12" customHeight="1" x14ac:dyDescent="0.2"/>
    <row r="17" s="41" customFormat="1" ht="12" customHeight="1" x14ac:dyDescent="0.2"/>
    <row r="18" s="41" customFormat="1" ht="12" customHeight="1" x14ac:dyDescent="0.2"/>
    <row r="19" s="41" customFormat="1" ht="12" customHeight="1" x14ac:dyDescent="0.2"/>
    <row r="20" s="41" customFormat="1" ht="12" customHeight="1" x14ac:dyDescent="0.2"/>
    <row r="21" s="41" customFormat="1" ht="12" customHeight="1" x14ac:dyDescent="0.2"/>
    <row r="22" s="41" customFormat="1" ht="12" customHeight="1" x14ac:dyDescent="0.2"/>
    <row r="23" s="41" customFormat="1" ht="12" customHeight="1" x14ac:dyDescent="0.2"/>
    <row r="24" s="41" customFormat="1" ht="12" customHeight="1" x14ac:dyDescent="0.2"/>
    <row r="25" s="41" customFormat="1" ht="12" customHeight="1" x14ac:dyDescent="0.2"/>
    <row r="26" s="41" customFormat="1" ht="12" customHeight="1" x14ac:dyDescent="0.2"/>
    <row r="27" s="41" customFormat="1" ht="12" customHeight="1" x14ac:dyDescent="0.2"/>
    <row r="28" s="41" customFormat="1" ht="12" customHeight="1" x14ac:dyDescent="0.2"/>
    <row r="29" s="41" customFormat="1" ht="12" customHeight="1" x14ac:dyDescent="0.2"/>
    <row r="30" s="38" customFormat="1" ht="12" customHeight="1" x14ac:dyDescent="0.3"/>
    <row r="31" s="38" customFormat="1" ht="12" customHeight="1" x14ac:dyDescent="0.3"/>
    <row r="32" s="38" customFormat="1" ht="12" customHeight="1" x14ac:dyDescent="0.3"/>
    <row r="33" s="38" customFormat="1" ht="12" customHeight="1" x14ac:dyDescent="0.3"/>
  </sheetData>
  <mergeCells count="5"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scale="84" orientation="portrait" r:id="rId1"/>
  <ignoredErrors>
    <ignoredError sqref="B10:H10 N10:Q10" formulaRange="1"/>
    <ignoredError sqref="I10:M10" formula="1" formulaRange="1"/>
  </ignoredErrors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4333D-4C81-47F2-AAD6-CBFF7B6E1EA4}">
  <dimension ref="A1:Q33"/>
  <sheetViews>
    <sheetView showGridLines="0" zoomScale="120" zoomScaleNormal="120" workbookViewId="0">
      <selection activeCell="H1" sqref="H1"/>
    </sheetView>
  </sheetViews>
  <sheetFormatPr defaultColWidth="9.109375" defaultRowHeight="14.4" x14ac:dyDescent="0.3"/>
  <cols>
    <col min="1" max="1" width="15.6640625" style="38" customWidth="1"/>
    <col min="2" max="17" width="7.6640625" style="38" customWidth="1"/>
    <col min="18" max="24" width="5.6640625" style="38" customWidth="1"/>
    <col min="25" max="16384" width="9.109375" style="38"/>
  </cols>
  <sheetData>
    <row r="1" spans="1:17" ht="19.95" customHeight="1" x14ac:dyDescent="0.3">
      <c r="A1" s="1" t="s">
        <v>226</v>
      </c>
      <c r="B1" s="30"/>
      <c r="C1" s="30"/>
      <c r="D1" s="30"/>
      <c r="E1" s="30"/>
      <c r="F1" s="30"/>
      <c r="G1" s="34"/>
    </row>
    <row r="2" spans="1:17" s="41" customFormat="1" ht="25.2" customHeight="1" thickBot="1" x14ac:dyDescent="0.25"/>
    <row r="3" spans="1:17" s="41" customFormat="1" ht="13.95" customHeight="1" x14ac:dyDescent="0.2">
      <c r="A3" s="209" t="s">
        <v>93</v>
      </c>
      <c r="B3" s="211" t="s">
        <v>50</v>
      </c>
      <c r="C3" s="212"/>
      <c r="D3" s="212"/>
      <c r="E3" s="213"/>
      <c r="F3" s="212" t="s">
        <v>51</v>
      </c>
      <c r="G3" s="212"/>
      <c r="H3" s="212"/>
      <c r="I3" s="212"/>
      <c r="J3" s="211" t="s">
        <v>52</v>
      </c>
      <c r="K3" s="212"/>
      <c r="L3" s="212"/>
      <c r="M3" s="213"/>
      <c r="N3" s="212" t="s">
        <v>115</v>
      </c>
      <c r="O3" s="212"/>
      <c r="P3" s="212"/>
      <c r="Q3" s="213"/>
    </row>
    <row r="4" spans="1:17" s="41" customFormat="1" ht="24.9" customHeight="1" x14ac:dyDescent="0.2">
      <c r="A4" s="210"/>
      <c r="B4" s="142">
        <v>2019</v>
      </c>
      <c r="C4" s="143">
        <v>2022</v>
      </c>
      <c r="D4" s="143">
        <v>2023</v>
      </c>
      <c r="E4" s="144" t="s">
        <v>338</v>
      </c>
      <c r="F4" s="143">
        <v>2019</v>
      </c>
      <c r="G4" s="143">
        <v>2022</v>
      </c>
      <c r="H4" s="143">
        <v>2023</v>
      </c>
      <c r="I4" s="143" t="s">
        <v>338</v>
      </c>
      <c r="J4" s="142">
        <v>2019</v>
      </c>
      <c r="K4" s="143">
        <v>2022</v>
      </c>
      <c r="L4" s="143">
        <v>2023</v>
      </c>
      <c r="M4" s="144" t="s">
        <v>338</v>
      </c>
      <c r="N4" s="143">
        <v>2019</v>
      </c>
      <c r="O4" s="66">
        <v>2022</v>
      </c>
      <c r="P4" s="66">
        <v>2023</v>
      </c>
      <c r="Q4" s="67" t="s">
        <v>338</v>
      </c>
    </row>
    <row r="5" spans="1:17" s="41" customFormat="1" ht="12" customHeight="1" x14ac:dyDescent="0.2">
      <c r="A5" s="108" t="s">
        <v>95</v>
      </c>
      <c r="B5" s="27">
        <v>88</v>
      </c>
      <c r="C5" s="27">
        <v>55</v>
      </c>
      <c r="D5" s="27">
        <v>47</v>
      </c>
      <c r="E5" s="22">
        <f>D5/C5-1</f>
        <v>-0.1454545454545455</v>
      </c>
      <c r="F5" s="27">
        <v>219</v>
      </c>
      <c r="G5" s="27">
        <v>218</v>
      </c>
      <c r="H5" s="27">
        <v>197</v>
      </c>
      <c r="I5" s="15">
        <f>H5/G5-1</f>
        <v>-9.6330275229357776E-2</v>
      </c>
      <c r="J5" s="13">
        <v>6934</v>
      </c>
      <c r="K5" s="13">
        <v>5446</v>
      </c>
      <c r="L5" s="13">
        <v>5967</v>
      </c>
      <c r="M5" s="22">
        <f>L5/K5-1</f>
        <v>9.5666544252662522E-2</v>
      </c>
      <c r="N5" s="13">
        <f t="shared" ref="N5:P7" si="0">B5+F5+J5</f>
        <v>7241</v>
      </c>
      <c r="O5" s="69">
        <f t="shared" si="0"/>
        <v>5719</v>
      </c>
      <c r="P5" s="69">
        <f t="shared" si="0"/>
        <v>6211</v>
      </c>
      <c r="Q5" s="82">
        <f>P5/O5-1</f>
        <v>8.602902605350593E-2</v>
      </c>
    </row>
    <row r="6" spans="1:17" s="41" customFormat="1" ht="12" customHeight="1" x14ac:dyDescent="0.2">
      <c r="A6" s="108" t="s">
        <v>94</v>
      </c>
      <c r="B6" s="27">
        <v>57</v>
      </c>
      <c r="C6" s="27">
        <v>52</v>
      </c>
      <c r="D6" s="27">
        <v>58</v>
      </c>
      <c r="E6" s="22">
        <f t="shared" ref="E6" si="1">D6/C6-1</f>
        <v>0.11538461538461542</v>
      </c>
      <c r="F6" s="27">
        <v>199</v>
      </c>
      <c r="G6" s="27">
        <v>196</v>
      </c>
      <c r="H6" s="27">
        <v>169</v>
      </c>
      <c r="I6" s="15">
        <f t="shared" ref="I6" si="2">H6/G6-1</f>
        <v>-0.13775510204081631</v>
      </c>
      <c r="J6" s="13">
        <v>3732</v>
      </c>
      <c r="K6" s="13">
        <v>3127</v>
      </c>
      <c r="L6" s="13">
        <v>3234</v>
      </c>
      <c r="M6" s="22">
        <f t="shared" ref="M6" si="3">L6/K6-1</f>
        <v>3.4218100415734032E-2</v>
      </c>
      <c r="N6" s="13">
        <f t="shared" si="0"/>
        <v>3988</v>
      </c>
      <c r="O6" s="13">
        <f t="shared" si="0"/>
        <v>3375</v>
      </c>
      <c r="P6" s="13">
        <f t="shared" si="0"/>
        <v>3461</v>
      </c>
      <c r="Q6" s="15">
        <f t="shared" ref="Q6" si="4">P6/O6-1</f>
        <v>2.5481481481481438E-2</v>
      </c>
    </row>
    <row r="7" spans="1:17" s="41" customFormat="1" ht="12" customHeight="1" x14ac:dyDescent="0.2">
      <c r="A7" s="108" t="s">
        <v>70</v>
      </c>
      <c r="B7" s="27">
        <v>0</v>
      </c>
      <c r="C7" s="27">
        <v>0</v>
      </c>
      <c r="D7" s="27">
        <v>0</v>
      </c>
      <c r="E7" s="22" t="s">
        <v>62</v>
      </c>
      <c r="F7" s="27">
        <v>0</v>
      </c>
      <c r="G7" s="27">
        <v>0</v>
      </c>
      <c r="H7" s="27">
        <v>0</v>
      </c>
      <c r="I7" s="15" t="s">
        <v>62</v>
      </c>
      <c r="J7" s="27">
        <v>1</v>
      </c>
      <c r="K7" s="27">
        <v>0</v>
      </c>
      <c r="L7" s="27">
        <v>0</v>
      </c>
      <c r="M7" s="22" t="s">
        <v>62</v>
      </c>
      <c r="N7" s="13">
        <f t="shared" si="0"/>
        <v>1</v>
      </c>
      <c r="O7" s="13">
        <f t="shared" si="0"/>
        <v>0</v>
      </c>
      <c r="P7" s="13">
        <f t="shared" si="0"/>
        <v>0</v>
      </c>
      <c r="Q7" s="15" t="s">
        <v>62</v>
      </c>
    </row>
    <row r="8" spans="1:17" s="41" customFormat="1" ht="12" customHeight="1" thickBot="1" x14ac:dyDescent="0.25">
      <c r="A8" s="28" t="s">
        <v>0</v>
      </c>
      <c r="B8" s="23">
        <f t="shared" ref="B8:D8" si="5">SUM(B5:B7)</f>
        <v>145</v>
      </c>
      <c r="C8" s="16">
        <f t="shared" si="5"/>
        <v>107</v>
      </c>
      <c r="D8" s="16">
        <f t="shared" si="5"/>
        <v>105</v>
      </c>
      <c r="E8" s="24">
        <f>D8/C8-1</f>
        <v>-1.8691588785046731E-2</v>
      </c>
      <c r="F8" s="16">
        <f t="shared" ref="F8:H8" si="6">SUM(F5:F7)</f>
        <v>418</v>
      </c>
      <c r="G8" s="16">
        <f t="shared" si="6"/>
        <v>414</v>
      </c>
      <c r="H8" s="16">
        <f t="shared" si="6"/>
        <v>366</v>
      </c>
      <c r="I8" s="17">
        <f>H8/G8-1</f>
        <v>-0.11594202898550721</v>
      </c>
      <c r="J8" s="23">
        <f t="shared" ref="J8:L8" si="7">SUM(J5:J7)</f>
        <v>10667</v>
      </c>
      <c r="K8" s="16">
        <f t="shared" si="7"/>
        <v>8573</v>
      </c>
      <c r="L8" s="16">
        <f t="shared" si="7"/>
        <v>9201</v>
      </c>
      <c r="M8" s="24">
        <f>L8/K8-1</f>
        <v>7.3253236906567043E-2</v>
      </c>
      <c r="N8" s="16">
        <f>SUM(N5:N7)</f>
        <v>11230</v>
      </c>
      <c r="O8" s="16">
        <f t="shared" ref="O8:P8" si="8">SUM(O5:O7)</f>
        <v>9094</v>
      </c>
      <c r="P8" s="16">
        <f t="shared" si="8"/>
        <v>9672</v>
      </c>
      <c r="Q8" s="17">
        <f>P8/O8-1</f>
        <v>6.3558390147349986E-2</v>
      </c>
    </row>
    <row r="9" spans="1:17" s="41" customFormat="1" ht="12" customHeight="1" x14ac:dyDescent="0.2">
      <c r="A9" s="41" t="s">
        <v>349</v>
      </c>
    </row>
    <row r="10" spans="1:17" s="41" customFormat="1" ht="12" customHeight="1" x14ac:dyDescent="0.2"/>
    <row r="11" spans="1:17" s="41" customFormat="1" ht="12" customHeight="1" x14ac:dyDescent="0.2"/>
    <row r="12" spans="1:17" s="41" customFormat="1" ht="12" customHeight="1" x14ac:dyDescent="0.2"/>
    <row r="13" spans="1:17" s="41" customFormat="1" ht="12" customHeight="1" x14ac:dyDescent="0.2"/>
    <row r="14" spans="1:17" s="41" customFormat="1" ht="12" customHeight="1" x14ac:dyDescent="0.2"/>
    <row r="15" spans="1:17" s="41" customFormat="1" ht="12" customHeight="1" x14ac:dyDescent="0.2"/>
    <row r="16" spans="1:17" s="41" customFormat="1" ht="12" customHeight="1" x14ac:dyDescent="0.2"/>
    <row r="17" s="41" customFormat="1" ht="12" customHeight="1" x14ac:dyDescent="0.2"/>
    <row r="18" s="41" customFormat="1" ht="12" customHeight="1" x14ac:dyDescent="0.2"/>
    <row r="19" s="41" customFormat="1" ht="12" customHeight="1" x14ac:dyDescent="0.2"/>
    <row r="20" s="41" customFormat="1" ht="12" customHeight="1" x14ac:dyDescent="0.2"/>
    <row r="21" s="41" customFormat="1" ht="12" customHeight="1" x14ac:dyDescent="0.2"/>
    <row r="22" s="41" customFormat="1" ht="12" customHeight="1" x14ac:dyDescent="0.2"/>
    <row r="23" s="41" customFormat="1" ht="12" customHeight="1" x14ac:dyDescent="0.2"/>
    <row r="24" s="41" customFormat="1" ht="12" customHeight="1" x14ac:dyDescent="0.2"/>
    <row r="25" s="41" customFormat="1" ht="12" customHeight="1" x14ac:dyDescent="0.2"/>
    <row r="26" s="41" customFormat="1" ht="12" customHeight="1" x14ac:dyDescent="0.2"/>
    <row r="27" s="41" customFormat="1" ht="12" customHeight="1" x14ac:dyDescent="0.2"/>
    <row r="28" s="41" customFormat="1" ht="12" customHeight="1" x14ac:dyDescent="0.2"/>
    <row r="29" s="41" customFormat="1" ht="12" customHeight="1" x14ac:dyDescent="0.2"/>
    <row r="30" s="38" customFormat="1" ht="12" customHeight="1" x14ac:dyDescent="0.3"/>
    <row r="31" s="38" customFormat="1" ht="12" customHeight="1" x14ac:dyDescent="0.3"/>
    <row r="32" s="38" customFormat="1" ht="12" customHeight="1" x14ac:dyDescent="0.3"/>
    <row r="33" s="38" customFormat="1" ht="12" customHeight="1" x14ac:dyDescent="0.3"/>
  </sheetData>
  <mergeCells count="5"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scale="84" orientation="portrait" r:id="rId1"/>
  <ignoredErrors>
    <ignoredError sqref="B8:D8 N8:Q8" formulaRange="1"/>
    <ignoredError sqref="E8:M8" formula="1" formulaRange="1"/>
  </ignoredErrors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FF028-8378-4B87-BE3E-E40395E2ECBD}">
  <dimension ref="A1:Q33"/>
  <sheetViews>
    <sheetView showGridLines="0" zoomScale="120" zoomScaleNormal="120" workbookViewId="0">
      <selection activeCell="I1" sqref="I1"/>
    </sheetView>
  </sheetViews>
  <sheetFormatPr defaultColWidth="9.109375" defaultRowHeight="14.4" x14ac:dyDescent="0.3"/>
  <cols>
    <col min="1" max="1" width="15.6640625" style="38" customWidth="1"/>
    <col min="2" max="17" width="7.6640625" style="38" customWidth="1"/>
    <col min="18" max="24" width="5.6640625" style="38" customWidth="1"/>
    <col min="25" max="16384" width="9.109375" style="38"/>
  </cols>
  <sheetData>
    <row r="1" spans="1:17" ht="19.95" customHeight="1" x14ac:dyDescent="0.3">
      <c r="A1" s="1" t="s">
        <v>224</v>
      </c>
      <c r="B1" s="111"/>
      <c r="C1" s="111"/>
      <c r="D1" s="111"/>
      <c r="E1" s="111"/>
      <c r="F1" s="111"/>
    </row>
    <row r="2" spans="1:17" s="41" customFormat="1" ht="25.2" customHeight="1" thickBot="1" x14ac:dyDescent="0.25"/>
    <row r="3" spans="1:17" s="41" customFormat="1" ht="13.95" customHeight="1" x14ac:dyDescent="0.2">
      <c r="A3" s="209" t="s">
        <v>212</v>
      </c>
      <c r="B3" s="211" t="s">
        <v>50</v>
      </c>
      <c r="C3" s="212"/>
      <c r="D3" s="212"/>
      <c r="E3" s="213"/>
      <c r="F3" s="212" t="s">
        <v>51</v>
      </c>
      <c r="G3" s="212"/>
      <c r="H3" s="212"/>
      <c r="I3" s="212"/>
      <c r="J3" s="211" t="s">
        <v>52</v>
      </c>
      <c r="K3" s="212"/>
      <c r="L3" s="212"/>
      <c r="M3" s="213"/>
      <c r="N3" s="212" t="s">
        <v>165</v>
      </c>
      <c r="O3" s="212"/>
      <c r="P3" s="212"/>
      <c r="Q3" s="213"/>
    </row>
    <row r="4" spans="1:17" s="41" customFormat="1" ht="24.9" customHeight="1" x14ac:dyDescent="0.2">
      <c r="A4" s="210"/>
      <c r="B4" s="142">
        <v>2019</v>
      </c>
      <c r="C4" s="143">
        <v>2022</v>
      </c>
      <c r="D4" s="143">
        <v>2023</v>
      </c>
      <c r="E4" s="144" t="s">
        <v>338</v>
      </c>
      <c r="F4" s="143">
        <v>2019</v>
      </c>
      <c r="G4" s="143">
        <v>2022</v>
      </c>
      <c r="H4" s="143">
        <v>2023</v>
      </c>
      <c r="I4" s="143" t="s">
        <v>338</v>
      </c>
      <c r="J4" s="142">
        <v>2019</v>
      </c>
      <c r="K4" s="143">
        <v>2022</v>
      </c>
      <c r="L4" s="143">
        <v>2023</v>
      </c>
      <c r="M4" s="144" t="s">
        <v>338</v>
      </c>
      <c r="N4" s="143">
        <v>2019</v>
      </c>
      <c r="O4" s="66">
        <v>2022</v>
      </c>
      <c r="P4" s="66">
        <v>2023</v>
      </c>
      <c r="Q4" s="67" t="s">
        <v>338</v>
      </c>
    </row>
    <row r="5" spans="1:17" s="41" customFormat="1" ht="12" customHeight="1" x14ac:dyDescent="0.2">
      <c r="A5" s="26" t="s">
        <v>113</v>
      </c>
      <c r="B5" s="27">
        <v>383</v>
      </c>
      <c r="C5" s="27">
        <v>381</v>
      </c>
      <c r="D5" s="27">
        <v>412</v>
      </c>
      <c r="E5" s="22">
        <f>D5/C5-1</f>
        <v>8.1364829396325389E-2</v>
      </c>
      <c r="F5" s="13">
        <v>1391</v>
      </c>
      <c r="G5" s="13">
        <v>1417</v>
      </c>
      <c r="H5" s="13">
        <v>1644</v>
      </c>
      <c r="I5" s="15">
        <f>H5/G5-1</f>
        <v>0.16019760056457311</v>
      </c>
      <c r="J5" s="13">
        <v>27754</v>
      </c>
      <c r="K5" s="13">
        <v>25952</v>
      </c>
      <c r="L5" s="13">
        <v>27778</v>
      </c>
      <c r="M5" s="22">
        <f>L5/K5-1</f>
        <v>7.0360665844636294E-2</v>
      </c>
      <c r="N5" s="13">
        <f t="shared" ref="N5:P7" si="0">B5+F5+J5</f>
        <v>29528</v>
      </c>
      <c r="O5" s="69">
        <f t="shared" si="0"/>
        <v>27750</v>
      </c>
      <c r="P5" s="69">
        <f t="shared" si="0"/>
        <v>29834</v>
      </c>
      <c r="Q5" s="82">
        <f>P5/O5-1</f>
        <v>7.5099099099099176E-2</v>
      </c>
    </row>
    <row r="6" spans="1:17" s="41" customFormat="1" ht="12" customHeight="1" x14ac:dyDescent="0.2">
      <c r="A6" s="26" t="s">
        <v>355</v>
      </c>
      <c r="B6" s="27">
        <v>10</v>
      </c>
      <c r="C6" s="27">
        <v>13</v>
      </c>
      <c r="D6" s="27">
        <v>10</v>
      </c>
      <c r="E6" s="22">
        <f t="shared" ref="E6:E7" si="1">D6/C6-1</f>
        <v>-0.23076923076923073</v>
      </c>
      <c r="F6" s="27">
        <v>59</v>
      </c>
      <c r="G6" s="27">
        <v>68</v>
      </c>
      <c r="H6" s="27">
        <v>68</v>
      </c>
      <c r="I6" s="15">
        <f t="shared" ref="I6:I7" si="2">H6/G6-1</f>
        <v>0</v>
      </c>
      <c r="J6" s="27">
        <v>429</v>
      </c>
      <c r="K6" s="27">
        <v>428</v>
      </c>
      <c r="L6" s="27">
        <v>483</v>
      </c>
      <c r="M6" s="22">
        <f t="shared" ref="M6:M7" si="3">L6/K6-1</f>
        <v>0.12850467289719636</v>
      </c>
      <c r="N6" s="13">
        <f t="shared" si="0"/>
        <v>498</v>
      </c>
      <c r="O6" s="13">
        <f t="shared" si="0"/>
        <v>509</v>
      </c>
      <c r="P6" s="13">
        <f t="shared" si="0"/>
        <v>561</v>
      </c>
      <c r="Q6" s="15">
        <f t="shared" ref="Q6:Q7" si="4">P6/O6-1</f>
        <v>0.10216110019646374</v>
      </c>
    </row>
    <row r="7" spans="1:17" s="41" customFormat="1" ht="12" customHeight="1" x14ac:dyDescent="0.2">
      <c r="A7" s="26" t="s">
        <v>356</v>
      </c>
      <c r="B7" s="27">
        <v>10</v>
      </c>
      <c r="C7" s="27">
        <v>10</v>
      </c>
      <c r="D7" s="27">
        <v>6</v>
      </c>
      <c r="E7" s="22">
        <f t="shared" si="1"/>
        <v>-0.4</v>
      </c>
      <c r="F7" s="27">
        <v>65</v>
      </c>
      <c r="G7" s="27">
        <v>53</v>
      </c>
      <c r="H7" s="27">
        <v>72</v>
      </c>
      <c r="I7" s="15">
        <f t="shared" si="2"/>
        <v>0.35849056603773577</v>
      </c>
      <c r="J7" s="27">
        <v>693</v>
      </c>
      <c r="K7" s="27">
        <v>669</v>
      </c>
      <c r="L7" s="27">
        <v>763</v>
      </c>
      <c r="M7" s="22">
        <f t="shared" si="3"/>
        <v>0.14050822122571005</v>
      </c>
      <c r="N7" s="13">
        <f t="shared" si="0"/>
        <v>768</v>
      </c>
      <c r="O7" s="13">
        <f t="shared" si="0"/>
        <v>732</v>
      </c>
      <c r="P7" s="13">
        <f t="shared" si="0"/>
        <v>841</v>
      </c>
      <c r="Q7" s="15">
        <f t="shared" si="4"/>
        <v>0.14890710382513661</v>
      </c>
    </row>
    <row r="8" spans="1:17" s="41" customFormat="1" ht="12" customHeight="1" thickBot="1" x14ac:dyDescent="0.25">
      <c r="A8" s="28" t="s">
        <v>0</v>
      </c>
      <c r="B8" s="23">
        <f>SUM(B5:B7)</f>
        <v>403</v>
      </c>
      <c r="C8" s="16">
        <f t="shared" ref="C8:D8" si="5">SUM(C5:C7)</f>
        <v>404</v>
      </c>
      <c r="D8" s="16">
        <f t="shared" si="5"/>
        <v>428</v>
      </c>
      <c r="E8" s="24">
        <f t="shared" ref="E8" si="6">D8/C8-1</f>
        <v>5.9405940594059459E-2</v>
      </c>
      <c r="F8" s="16">
        <f t="shared" ref="F8:H8" si="7">SUM(F5:F7)</f>
        <v>1515</v>
      </c>
      <c r="G8" s="16">
        <f t="shared" si="7"/>
        <v>1538</v>
      </c>
      <c r="H8" s="16">
        <f t="shared" si="7"/>
        <v>1784</v>
      </c>
      <c r="I8" s="17">
        <f t="shared" ref="I8" si="8">H8/G8-1</f>
        <v>0.15994798439531865</v>
      </c>
      <c r="J8" s="23">
        <f t="shared" ref="J8:L8" si="9">SUM(J5:J7)</f>
        <v>28876</v>
      </c>
      <c r="K8" s="16">
        <f t="shared" si="9"/>
        <v>27049</v>
      </c>
      <c r="L8" s="16">
        <f t="shared" si="9"/>
        <v>29024</v>
      </c>
      <c r="M8" s="24">
        <f t="shared" ref="M8" si="10">L8/K8-1</f>
        <v>7.3015638286073381E-2</v>
      </c>
      <c r="N8" s="16">
        <f t="shared" ref="N8:P8" si="11">SUM(N5:N7)</f>
        <v>30794</v>
      </c>
      <c r="O8" s="16">
        <f t="shared" si="11"/>
        <v>28991</v>
      </c>
      <c r="P8" s="16">
        <f t="shared" si="11"/>
        <v>31236</v>
      </c>
      <c r="Q8" s="17">
        <f t="shared" ref="Q8" si="12">P8/O8-1</f>
        <v>7.7437825532061577E-2</v>
      </c>
    </row>
    <row r="9" spans="1:17" s="41" customFormat="1" ht="12" customHeight="1" x14ac:dyDescent="0.2"/>
    <row r="10" spans="1:17" s="41" customFormat="1" ht="12" customHeight="1" x14ac:dyDescent="0.2"/>
    <row r="11" spans="1:17" s="41" customFormat="1" ht="12" customHeight="1" x14ac:dyDescent="0.2"/>
    <row r="12" spans="1:17" s="41" customFormat="1" ht="12" customHeight="1" x14ac:dyDescent="0.2"/>
    <row r="13" spans="1:17" s="41" customFormat="1" ht="12" customHeight="1" x14ac:dyDescent="0.2"/>
    <row r="14" spans="1:17" s="41" customFormat="1" ht="12" customHeight="1" x14ac:dyDescent="0.2"/>
    <row r="15" spans="1:17" s="41" customFormat="1" ht="12" customHeight="1" x14ac:dyDescent="0.2"/>
    <row r="16" spans="1:17" s="41" customFormat="1" ht="12" customHeight="1" x14ac:dyDescent="0.2"/>
    <row r="17" s="41" customFormat="1" ht="12" customHeight="1" x14ac:dyDescent="0.2"/>
    <row r="18" s="41" customFormat="1" ht="12" customHeight="1" x14ac:dyDescent="0.2"/>
    <row r="19" s="41" customFormat="1" ht="12" customHeight="1" x14ac:dyDescent="0.2"/>
    <row r="20" s="41" customFormat="1" ht="12" customHeight="1" x14ac:dyDescent="0.2"/>
    <row r="21" s="41" customFormat="1" ht="12" customHeight="1" x14ac:dyDescent="0.2"/>
    <row r="22" s="41" customFormat="1" ht="12" customHeight="1" x14ac:dyDescent="0.2"/>
    <row r="23" s="41" customFormat="1" ht="12" customHeight="1" x14ac:dyDescent="0.2"/>
    <row r="24" s="41" customFormat="1" ht="12" customHeight="1" x14ac:dyDescent="0.2"/>
    <row r="25" s="41" customFormat="1" ht="12" customHeight="1" x14ac:dyDescent="0.2"/>
    <row r="26" s="41" customFormat="1" ht="12" customHeight="1" x14ac:dyDescent="0.2"/>
    <row r="27" s="41" customFormat="1" ht="12" customHeight="1" x14ac:dyDescent="0.2"/>
    <row r="28" s="41" customFormat="1" ht="12" customHeight="1" x14ac:dyDescent="0.2"/>
    <row r="29" s="41" customFormat="1" ht="12" customHeight="1" x14ac:dyDescent="0.2"/>
    <row r="30" s="38" customFormat="1" ht="12" customHeight="1" x14ac:dyDescent="0.3"/>
    <row r="31" s="38" customFormat="1" ht="12" customHeight="1" x14ac:dyDescent="0.3"/>
    <row r="32" s="38" customFormat="1" ht="12" customHeight="1" x14ac:dyDescent="0.3"/>
    <row r="33" s="38" customFormat="1" ht="12" customHeight="1" x14ac:dyDescent="0.3"/>
  </sheetData>
  <mergeCells count="5"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scale="98" orientation="portrait" r:id="rId1"/>
  <ignoredErrors>
    <ignoredError sqref="B8:H8 N8:Q8" formulaRange="1"/>
    <ignoredError sqref="I8:M8" formula="1" formulaRange="1"/>
  </ignoredErrors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F32A6-4A35-4789-A81B-F83E28397FF8}">
  <dimension ref="A1:G33"/>
  <sheetViews>
    <sheetView showGridLines="0" zoomScale="120" zoomScaleNormal="120" workbookViewId="0">
      <selection activeCell="J1" sqref="J1"/>
    </sheetView>
  </sheetViews>
  <sheetFormatPr defaultColWidth="9.109375" defaultRowHeight="14.4" x14ac:dyDescent="0.3"/>
  <cols>
    <col min="1" max="1" width="15.6640625" style="38" customWidth="1"/>
    <col min="2" max="4" width="7.6640625" style="38" customWidth="1"/>
    <col min="5" max="5" width="16.109375" style="38" bestFit="1" customWidth="1"/>
    <col min="6" max="24" width="5.6640625" style="38" customWidth="1"/>
    <col min="25" max="16384" width="9.109375" style="38"/>
  </cols>
  <sheetData>
    <row r="1" spans="1:7" ht="19.95" customHeight="1" x14ac:dyDescent="0.3">
      <c r="A1" s="1" t="s">
        <v>345</v>
      </c>
      <c r="B1" s="30"/>
      <c r="C1" s="30"/>
      <c r="D1" s="30"/>
      <c r="E1" s="30"/>
      <c r="F1" s="30"/>
      <c r="G1" s="34"/>
    </row>
    <row r="2" spans="1:7" s="41" customFormat="1" ht="25.2" customHeight="1" thickBot="1" x14ac:dyDescent="0.25"/>
    <row r="3" spans="1:7" s="41" customFormat="1" ht="22.95" customHeight="1" thickBot="1" x14ac:dyDescent="0.25">
      <c r="A3" s="134" t="s">
        <v>114</v>
      </c>
      <c r="B3" s="100" t="s">
        <v>50</v>
      </c>
      <c r="C3" s="101" t="s">
        <v>51</v>
      </c>
      <c r="D3" s="100" t="s">
        <v>52</v>
      </c>
      <c r="E3" s="101" t="s">
        <v>165</v>
      </c>
    </row>
    <row r="4" spans="1:7" s="41" customFormat="1" ht="13.95" customHeight="1" x14ac:dyDescent="0.2">
      <c r="A4" s="102">
        <v>2019</v>
      </c>
      <c r="B4" s="201">
        <v>403</v>
      </c>
      <c r="C4" s="93">
        <v>1515</v>
      </c>
      <c r="D4" s="204">
        <v>28876</v>
      </c>
      <c r="E4" s="95">
        <f>B4+C4+D4</f>
        <v>30794</v>
      </c>
    </row>
    <row r="5" spans="1:7" s="41" customFormat="1" ht="12" customHeight="1" x14ac:dyDescent="0.2">
      <c r="A5" s="102">
        <v>2020</v>
      </c>
      <c r="B5" s="202">
        <v>357</v>
      </c>
      <c r="C5" s="95">
        <v>1275</v>
      </c>
      <c r="D5" s="205">
        <v>21938</v>
      </c>
      <c r="E5" s="95">
        <f t="shared" ref="E5:E8" si="0">B5+C5+D5</f>
        <v>23570</v>
      </c>
    </row>
    <row r="6" spans="1:7" s="41" customFormat="1" ht="12" customHeight="1" x14ac:dyDescent="0.2">
      <c r="A6" s="102">
        <v>2021</v>
      </c>
      <c r="B6" s="202">
        <v>378</v>
      </c>
      <c r="C6" s="95">
        <v>1491</v>
      </c>
      <c r="D6" s="205">
        <v>24419</v>
      </c>
      <c r="E6" s="95">
        <f t="shared" si="0"/>
        <v>26288</v>
      </c>
    </row>
    <row r="7" spans="1:7" s="41" customFormat="1" ht="12" customHeight="1" x14ac:dyDescent="0.2">
      <c r="A7" s="102">
        <v>2022</v>
      </c>
      <c r="B7" s="202">
        <v>404</v>
      </c>
      <c r="C7" s="95">
        <v>1538</v>
      </c>
      <c r="D7" s="205">
        <v>27049</v>
      </c>
      <c r="E7" s="95">
        <f t="shared" si="0"/>
        <v>28991</v>
      </c>
    </row>
    <row r="8" spans="1:7" s="41" customFormat="1" ht="12" customHeight="1" thickBot="1" x14ac:dyDescent="0.25">
      <c r="A8" s="103">
        <v>2023</v>
      </c>
      <c r="B8" s="203">
        <v>428</v>
      </c>
      <c r="C8" s="160">
        <v>1784</v>
      </c>
      <c r="D8" s="206">
        <v>29024</v>
      </c>
      <c r="E8" s="104">
        <f t="shared" si="0"/>
        <v>31236</v>
      </c>
    </row>
    <row r="9" spans="1:7" s="41" customFormat="1" ht="12" customHeight="1" x14ac:dyDescent="0.2"/>
    <row r="10" spans="1:7" s="41" customFormat="1" ht="12" customHeight="1" x14ac:dyDescent="0.2"/>
    <row r="11" spans="1:7" s="41" customFormat="1" ht="12" customHeight="1" x14ac:dyDescent="0.2"/>
    <row r="12" spans="1:7" s="41" customFormat="1" ht="12" customHeight="1" x14ac:dyDescent="0.2"/>
    <row r="13" spans="1:7" s="41" customFormat="1" ht="12" customHeight="1" x14ac:dyDescent="0.2"/>
    <row r="14" spans="1:7" s="41" customFormat="1" ht="12" customHeight="1" x14ac:dyDescent="0.2"/>
    <row r="15" spans="1:7" s="41" customFormat="1" ht="12" customHeight="1" x14ac:dyDescent="0.2"/>
    <row r="16" spans="1:7" s="41" customFormat="1" ht="12" customHeight="1" x14ac:dyDescent="0.2"/>
    <row r="17" s="41" customFormat="1" ht="12" customHeight="1" x14ac:dyDescent="0.2"/>
    <row r="18" s="41" customFormat="1" ht="12" customHeight="1" x14ac:dyDescent="0.2"/>
    <row r="19" s="41" customFormat="1" ht="12" customHeight="1" x14ac:dyDescent="0.2"/>
    <row r="20" s="41" customFormat="1" ht="12" customHeight="1" x14ac:dyDescent="0.2"/>
    <row r="21" s="41" customFormat="1" ht="12" customHeight="1" x14ac:dyDescent="0.2"/>
    <row r="22" s="41" customFormat="1" ht="12" customHeight="1" x14ac:dyDescent="0.2"/>
    <row r="23" s="41" customFormat="1" ht="12" customHeight="1" x14ac:dyDescent="0.2"/>
    <row r="24" s="41" customFormat="1" ht="12" customHeight="1" x14ac:dyDescent="0.2"/>
    <row r="25" s="41" customFormat="1" ht="12" customHeight="1" x14ac:dyDescent="0.2"/>
    <row r="26" s="41" customFormat="1" ht="12" customHeight="1" x14ac:dyDescent="0.2"/>
    <row r="27" s="41" customFormat="1" ht="12" customHeight="1" x14ac:dyDescent="0.2"/>
    <row r="28" s="41" customFormat="1" ht="12" customHeight="1" x14ac:dyDescent="0.2"/>
    <row r="29" s="41" customFormat="1" ht="12" customHeight="1" x14ac:dyDescent="0.2"/>
    <row r="30" s="38" customFormat="1" ht="12" customHeight="1" x14ac:dyDescent="0.3"/>
    <row r="31" s="38" customFormat="1" ht="12" customHeight="1" x14ac:dyDescent="0.3"/>
    <row r="32" s="38" customFormat="1" ht="12" customHeight="1" x14ac:dyDescent="0.3"/>
    <row r="33" s="38" customFormat="1" ht="12" customHeight="1" x14ac:dyDescent="0.3"/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366FF-B571-44D6-9895-9A9EBF92E896}">
  <dimension ref="A1:Q33"/>
  <sheetViews>
    <sheetView showGridLines="0" showRuler="0" zoomScale="120" zoomScaleNormal="120" zoomScaleSheetLayoutView="100" workbookViewId="0">
      <selection activeCell="I1" sqref="I1"/>
    </sheetView>
  </sheetViews>
  <sheetFormatPr defaultColWidth="7.88671875" defaultRowHeight="13.2" x14ac:dyDescent="0.25"/>
  <cols>
    <col min="1" max="1" width="15.6640625" style="9" customWidth="1"/>
    <col min="2" max="17" width="7.6640625" style="9" customWidth="1"/>
    <col min="18" max="24" width="5.6640625" style="9" customWidth="1"/>
    <col min="25" max="16384" width="7.88671875" style="9"/>
  </cols>
  <sheetData>
    <row r="1" spans="1:17" ht="19.95" customHeight="1" x14ac:dyDescent="0.3">
      <c r="A1" s="1" t="s">
        <v>316</v>
      </c>
      <c r="B1" s="30"/>
      <c r="C1" s="30"/>
      <c r="D1" s="30"/>
      <c r="E1" s="30"/>
      <c r="F1" s="30"/>
    </row>
    <row r="2" spans="1:17" s="12" customFormat="1" ht="25.2" customHeight="1" thickBot="1" x14ac:dyDescent="0.25">
      <c r="A2" s="10"/>
      <c r="B2" s="11"/>
      <c r="C2" s="11"/>
      <c r="D2" s="11"/>
      <c r="E2" s="11"/>
      <c r="F2" s="11"/>
    </row>
    <row r="3" spans="1:17" s="12" customFormat="1" ht="13.95" customHeight="1" x14ac:dyDescent="0.2">
      <c r="A3" s="209" t="s">
        <v>60</v>
      </c>
      <c r="B3" s="211" t="s">
        <v>49</v>
      </c>
      <c r="C3" s="212"/>
      <c r="D3" s="212"/>
      <c r="E3" s="213"/>
      <c r="F3" s="212" t="s">
        <v>50</v>
      </c>
      <c r="G3" s="212"/>
      <c r="H3" s="212"/>
      <c r="I3" s="212"/>
      <c r="J3" s="211" t="s">
        <v>51</v>
      </c>
      <c r="K3" s="212"/>
      <c r="L3" s="212"/>
      <c r="M3" s="213"/>
      <c r="N3" s="212" t="s">
        <v>52</v>
      </c>
      <c r="O3" s="212"/>
      <c r="P3" s="212"/>
      <c r="Q3" s="213"/>
    </row>
    <row r="4" spans="1:17" s="12" customFormat="1" ht="24.9" customHeight="1" x14ac:dyDescent="0.2">
      <c r="A4" s="210"/>
      <c r="B4" s="65">
        <v>2019</v>
      </c>
      <c r="C4" s="66">
        <v>2022</v>
      </c>
      <c r="D4" s="66">
        <v>2023</v>
      </c>
      <c r="E4" s="67" t="s">
        <v>338</v>
      </c>
      <c r="F4" s="66">
        <v>2019</v>
      </c>
      <c r="G4" s="66">
        <v>2022</v>
      </c>
      <c r="H4" s="66">
        <v>2023</v>
      </c>
      <c r="I4" s="66" t="s">
        <v>338</v>
      </c>
      <c r="J4" s="65">
        <v>2019</v>
      </c>
      <c r="K4" s="66">
        <v>2022</v>
      </c>
      <c r="L4" s="66">
        <v>2023</v>
      </c>
      <c r="M4" s="67" t="s">
        <v>338</v>
      </c>
      <c r="N4" s="66">
        <v>2019</v>
      </c>
      <c r="O4" s="66">
        <v>2022</v>
      </c>
      <c r="P4" s="66">
        <v>2023</v>
      </c>
      <c r="Q4" s="67" t="s">
        <v>338</v>
      </c>
    </row>
    <row r="5" spans="1:17" s="12" customFormat="1" ht="12" customHeight="1" x14ac:dyDescent="0.2">
      <c r="A5" s="26" t="s">
        <v>227</v>
      </c>
      <c r="B5" s="69">
        <v>1387</v>
      </c>
      <c r="C5" s="69">
        <v>1232</v>
      </c>
      <c r="D5" s="69">
        <v>1274</v>
      </c>
      <c r="E5" s="81">
        <f t="shared" ref="E5:E12" si="0">D5/C5-1</f>
        <v>3.4090909090909172E-2</v>
      </c>
      <c r="F5" s="87">
        <v>43</v>
      </c>
      <c r="G5" s="87">
        <v>44</v>
      </c>
      <c r="H5" s="87">
        <v>44</v>
      </c>
      <c r="I5" s="82">
        <f t="shared" ref="I5:I12" si="1">H5/G5-1</f>
        <v>0</v>
      </c>
      <c r="J5" s="87">
        <v>155</v>
      </c>
      <c r="K5" s="87">
        <v>119</v>
      </c>
      <c r="L5" s="87">
        <v>145</v>
      </c>
      <c r="M5" s="81">
        <f t="shared" ref="M5:M12" si="2">L5/K5-1</f>
        <v>0.21848739495798308</v>
      </c>
      <c r="N5" s="69">
        <v>1656</v>
      </c>
      <c r="O5" s="69">
        <v>1467</v>
      </c>
      <c r="P5" s="69">
        <v>1525</v>
      </c>
      <c r="Q5" s="82">
        <f t="shared" ref="Q5:Q12" si="3">P5/O5-1</f>
        <v>3.9536468984321838E-2</v>
      </c>
    </row>
    <row r="6" spans="1:17" s="12" customFormat="1" ht="12" customHeight="1" x14ac:dyDescent="0.2">
      <c r="A6" s="26" t="s">
        <v>228</v>
      </c>
      <c r="B6" s="27">
        <v>797</v>
      </c>
      <c r="C6" s="27">
        <v>816</v>
      </c>
      <c r="D6" s="27">
        <v>791</v>
      </c>
      <c r="E6" s="22">
        <f t="shared" si="0"/>
        <v>-3.0637254901960786E-2</v>
      </c>
      <c r="F6" s="27">
        <v>26</v>
      </c>
      <c r="G6" s="27">
        <v>39</v>
      </c>
      <c r="H6" s="27">
        <v>39</v>
      </c>
      <c r="I6" s="15">
        <f t="shared" si="1"/>
        <v>0</v>
      </c>
      <c r="J6" s="27">
        <v>99</v>
      </c>
      <c r="K6" s="27">
        <v>119</v>
      </c>
      <c r="L6" s="27">
        <v>107</v>
      </c>
      <c r="M6" s="22">
        <f t="shared" si="2"/>
        <v>-0.10084033613445376</v>
      </c>
      <c r="N6" s="27">
        <v>937</v>
      </c>
      <c r="O6" s="27">
        <v>939</v>
      </c>
      <c r="P6" s="27">
        <v>915</v>
      </c>
      <c r="Q6" s="15">
        <f t="shared" si="3"/>
        <v>-2.5559105431309903E-2</v>
      </c>
    </row>
    <row r="7" spans="1:17" s="12" customFormat="1" ht="12" customHeight="1" x14ac:dyDescent="0.2">
      <c r="A7" s="26" t="s">
        <v>229</v>
      </c>
      <c r="B7" s="13">
        <v>4157</v>
      </c>
      <c r="C7" s="13">
        <v>3755</v>
      </c>
      <c r="D7" s="13">
        <v>4043</v>
      </c>
      <c r="E7" s="22">
        <f t="shared" si="0"/>
        <v>7.669773635153132E-2</v>
      </c>
      <c r="F7" s="27">
        <v>57</v>
      </c>
      <c r="G7" s="27">
        <v>84</v>
      </c>
      <c r="H7" s="27">
        <v>69</v>
      </c>
      <c r="I7" s="15">
        <f t="shared" si="1"/>
        <v>-0.1785714285714286</v>
      </c>
      <c r="J7" s="27">
        <v>225</v>
      </c>
      <c r="K7" s="27">
        <v>255</v>
      </c>
      <c r="L7" s="27">
        <v>242</v>
      </c>
      <c r="M7" s="22">
        <f t="shared" si="2"/>
        <v>-5.0980392156862786E-2</v>
      </c>
      <c r="N7" s="13">
        <v>4975</v>
      </c>
      <c r="O7" s="13">
        <v>4401</v>
      </c>
      <c r="P7" s="13">
        <v>4681</v>
      </c>
      <c r="Q7" s="15">
        <f t="shared" si="3"/>
        <v>6.3621904112701744E-2</v>
      </c>
    </row>
    <row r="8" spans="1:17" s="12" customFormat="1" ht="12" customHeight="1" x14ac:dyDescent="0.2">
      <c r="A8" s="26" t="s">
        <v>230</v>
      </c>
      <c r="B8" s="13">
        <v>6047</v>
      </c>
      <c r="C8" s="13">
        <v>5502</v>
      </c>
      <c r="D8" s="13">
        <v>6014</v>
      </c>
      <c r="E8" s="22">
        <f t="shared" si="0"/>
        <v>9.3057070156306709E-2</v>
      </c>
      <c r="F8" s="27">
        <v>83</v>
      </c>
      <c r="G8" s="27">
        <v>82</v>
      </c>
      <c r="H8" s="27">
        <v>83</v>
      </c>
      <c r="I8" s="15">
        <f t="shared" si="1"/>
        <v>1.2195121951219523E-2</v>
      </c>
      <c r="J8" s="27">
        <v>294</v>
      </c>
      <c r="K8" s="27">
        <v>274</v>
      </c>
      <c r="L8" s="27">
        <v>292</v>
      </c>
      <c r="M8" s="22">
        <f t="shared" si="2"/>
        <v>6.5693430656934337E-2</v>
      </c>
      <c r="N8" s="13">
        <v>7098</v>
      </c>
      <c r="O8" s="13">
        <v>6294</v>
      </c>
      <c r="P8" s="13">
        <v>6961</v>
      </c>
      <c r="Q8" s="15">
        <f t="shared" si="3"/>
        <v>0.10597394343819522</v>
      </c>
    </row>
    <row r="9" spans="1:17" s="12" customFormat="1" ht="12" customHeight="1" x14ac:dyDescent="0.2">
      <c r="A9" s="26" t="s">
        <v>231</v>
      </c>
      <c r="B9" s="13">
        <v>6561</v>
      </c>
      <c r="C9" s="13">
        <v>6181</v>
      </c>
      <c r="D9" s="13">
        <v>6560</v>
      </c>
      <c r="E9" s="22">
        <f t="shared" si="0"/>
        <v>6.1316939006633264E-2</v>
      </c>
      <c r="F9" s="27">
        <v>78</v>
      </c>
      <c r="G9" s="27">
        <v>88</v>
      </c>
      <c r="H9" s="27">
        <v>97</v>
      </c>
      <c r="I9" s="15">
        <f t="shared" si="1"/>
        <v>0.10227272727272729</v>
      </c>
      <c r="J9" s="27">
        <v>326</v>
      </c>
      <c r="K9" s="27">
        <v>320</v>
      </c>
      <c r="L9" s="27">
        <v>411</v>
      </c>
      <c r="M9" s="22">
        <f t="shared" si="2"/>
        <v>0.28437500000000004</v>
      </c>
      <c r="N9" s="13">
        <v>7969</v>
      </c>
      <c r="O9" s="13">
        <v>7184</v>
      </c>
      <c r="P9" s="13">
        <v>7692</v>
      </c>
      <c r="Q9" s="15">
        <f t="shared" si="3"/>
        <v>7.0712694877505644E-2</v>
      </c>
    </row>
    <row r="10" spans="1:17" s="12" customFormat="1" ht="12" customHeight="1" x14ac:dyDescent="0.2">
      <c r="A10" s="26" t="s">
        <v>232</v>
      </c>
      <c r="B10" s="13">
        <v>7745</v>
      </c>
      <c r="C10" s="13">
        <v>7159</v>
      </c>
      <c r="D10" s="13">
        <v>7989</v>
      </c>
      <c r="E10" s="22">
        <f t="shared" si="0"/>
        <v>0.11593798016482748</v>
      </c>
      <c r="F10" s="27">
        <v>142</v>
      </c>
      <c r="G10" s="27">
        <v>112</v>
      </c>
      <c r="H10" s="27">
        <v>104</v>
      </c>
      <c r="I10" s="15">
        <f t="shared" si="1"/>
        <v>-7.1428571428571397E-2</v>
      </c>
      <c r="J10" s="27">
        <v>464</v>
      </c>
      <c r="K10" s="27">
        <v>480</v>
      </c>
      <c r="L10" s="27">
        <v>560</v>
      </c>
      <c r="M10" s="22">
        <f t="shared" si="2"/>
        <v>0.16666666666666674</v>
      </c>
      <c r="N10" s="13">
        <v>9561</v>
      </c>
      <c r="O10" s="13">
        <v>8498</v>
      </c>
      <c r="P10" s="13">
        <v>9567</v>
      </c>
      <c r="Q10" s="15">
        <f t="shared" si="3"/>
        <v>0.12579430454224516</v>
      </c>
    </row>
    <row r="11" spans="1:17" s="12" customFormat="1" ht="12" customHeight="1" x14ac:dyDescent="0.2">
      <c r="A11" s="26" t="s">
        <v>233</v>
      </c>
      <c r="B11" s="13">
        <v>7463</v>
      </c>
      <c r="C11" s="13">
        <v>6809</v>
      </c>
      <c r="D11" s="13">
        <v>7198</v>
      </c>
      <c r="E11" s="22">
        <f t="shared" si="0"/>
        <v>5.7130268761932834E-2</v>
      </c>
      <c r="F11" s="27">
        <v>181</v>
      </c>
      <c r="G11" s="27">
        <v>115</v>
      </c>
      <c r="H11" s="27">
        <v>149</v>
      </c>
      <c r="I11" s="15">
        <f t="shared" si="1"/>
        <v>0.29565217391304355</v>
      </c>
      <c r="J11" s="27">
        <v>534</v>
      </c>
      <c r="K11" s="27">
        <v>503</v>
      </c>
      <c r="L11" s="27">
        <v>518</v>
      </c>
      <c r="M11" s="22">
        <f t="shared" si="2"/>
        <v>2.9821073558648159E-2</v>
      </c>
      <c r="N11" s="13">
        <v>8971</v>
      </c>
      <c r="O11" s="13">
        <v>8010</v>
      </c>
      <c r="P11" s="13">
        <v>8314</v>
      </c>
      <c r="Q11" s="15">
        <f t="shared" si="3"/>
        <v>3.7952559300873823E-2</v>
      </c>
    </row>
    <row r="12" spans="1:17" s="12" customFormat="1" ht="12" customHeight="1" x14ac:dyDescent="0.2">
      <c r="A12" s="26" t="s">
        <v>234</v>
      </c>
      <c r="B12" s="13">
        <v>3094</v>
      </c>
      <c r="C12" s="13">
        <v>2822</v>
      </c>
      <c r="D12" s="13">
        <v>2726</v>
      </c>
      <c r="E12" s="22">
        <f t="shared" si="0"/>
        <v>-3.4018426647767552E-2</v>
      </c>
      <c r="F12" s="27">
        <v>78</v>
      </c>
      <c r="G12" s="27">
        <v>54</v>
      </c>
      <c r="H12" s="27">
        <v>57</v>
      </c>
      <c r="I12" s="15">
        <f t="shared" si="1"/>
        <v>5.555555555555558E-2</v>
      </c>
      <c r="J12" s="27">
        <v>286</v>
      </c>
      <c r="K12" s="27">
        <v>232</v>
      </c>
      <c r="L12" s="27">
        <v>225</v>
      </c>
      <c r="M12" s="22">
        <f t="shared" si="2"/>
        <v>-3.0172413793103425E-2</v>
      </c>
      <c r="N12" s="13">
        <v>3767</v>
      </c>
      <c r="O12" s="13">
        <v>3321</v>
      </c>
      <c r="P12" s="13">
        <v>3218</v>
      </c>
      <c r="Q12" s="15">
        <f t="shared" si="3"/>
        <v>-3.1014754591990323E-2</v>
      </c>
    </row>
    <row r="13" spans="1:17" s="12" customFormat="1" ht="12" customHeight="1" thickBot="1" x14ac:dyDescent="0.25">
      <c r="A13" s="28" t="s">
        <v>0</v>
      </c>
      <c r="B13" s="23">
        <f>SUM(B5:B12)</f>
        <v>37251</v>
      </c>
      <c r="C13" s="16">
        <f t="shared" ref="C13:D13" si="4">SUM(C5:C12)</f>
        <v>34276</v>
      </c>
      <c r="D13" s="16">
        <f t="shared" si="4"/>
        <v>36595</v>
      </c>
      <c r="E13" s="24">
        <f>D13/C13-1</f>
        <v>6.7656669389660307E-2</v>
      </c>
      <c r="F13" s="16">
        <f>SUM(F5:F12)</f>
        <v>688</v>
      </c>
      <c r="G13" s="16">
        <f t="shared" ref="G13:H13" si="5">SUM(G5:G12)</f>
        <v>618</v>
      </c>
      <c r="H13" s="16">
        <f t="shared" si="5"/>
        <v>642</v>
      </c>
      <c r="I13" s="17">
        <f>H13/G13-1</f>
        <v>3.8834951456310662E-2</v>
      </c>
      <c r="J13" s="23">
        <f t="shared" ref="J13:L13" si="6">SUM(J5:J12)</f>
        <v>2383</v>
      </c>
      <c r="K13" s="16">
        <f t="shared" si="6"/>
        <v>2302</v>
      </c>
      <c r="L13" s="16">
        <f t="shared" si="6"/>
        <v>2500</v>
      </c>
      <c r="M13" s="24">
        <f>L13/K13-1</f>
        <v>8.6012163336229408E-2</v>
      </c>
      <c r="N13" s="16">
        <f t="shared" ref="N13:P13" si="7">SUM(N5:N12)</f>
        <v>44934</v>
      </c>
      <c r="O13" s="16">
        <f t="shared" si="7"/>
        <v>40114</v>
      </c>
      <c r="P13" s="16">
        <f t="shared" si="7"/>
        <v>42873</v>
      </c>
      <c r="Q13" s="17">
        <f>P13/O13-1</f>
        <v>6.8778979907264226E-2</v>
      </c>
    </row>
    <row r="14" spans="1:17" s="12" customFormat="1" ht="12" customHeight="1" x14ac:dyDescent="0.2"/>
    <row r="15" spans="1:17" s="12" customFormat="1" ht="12" customHeight="1" x14ac:dyDescent="0.2"/>
    <row r="16" spans="1:17" s="12" customFormat="1" ht="12" customHeight="1" x14ac:dyDescent="0.2"/>
    <row r="17" s="12" customFormat="1" ht="12" customHeight="1" x14ac:dyDescent="0.2"/>
    <row r="18" s="12" customFormat="1" ht="12" customHeight="1" x14ac:dyDescent="0.2"/>
    <row r="19" s="12" customFormat="1" ht="12" customHeight="1" x14ac:dyDescent="0.2"/>
    <row r="20" s="12" customFormat="1" ht="12" customHeight="1" x14ac:dyDescent="0.2"/>
    <row r="21" s="12" customFormat="1" ht="12" customHeight="1" x14ac:dyDescent="0.2"/>
    <row r="22" s="12" customFormat="1" ht="12" customHeight="1" x14ac:dyDescent="0.2"/>
    <row r="23" s="12" customFormat="1" ht="12" customHeight="1" x14ac:dyDescent="0.2"/>
    <row r="24" s="12" customFormat="1" ht="12" customHeight="1" x14ac:dyDescent="0.2"/>
    <row r="25" s="12" customFormat="1" ht="12" customHeight="1" x14ac:dyDescent="0.2"/>
    <row r="26" s="12" customFormat="1" ht="12" customHeight="1" x14ac:dyDescent="0.2"/>
    <row r="27" s="12" customFormat="1" ht="12" customHeight="1" x14ac:dyDescent="0.2"/>
    <row r="28" s="12" customFormat="1" ht="12" customHeight="1" x14ac:dyDescent="0.2"/>
    <row r="29" s="12" customFormat="1" ht="12" customHeight="1" x14ac:dyDescent="0.2"/>
    <row r="30" s="9" customFormat="1" ht="12" customHeight="1" x14ac:dyDescent="0.25"/>
    <row r="31" s="9" customFormat="1" ht="12" customHeight="1" x14ac:dyDescent="0.25"/>
    <row r="32" s="9" customFormat="1" ht="12" customHeight="1" x14ac:dyDescent="0.25"/>
    <row r="33" s="9" customFormat="1" ht="12" customHeight="1" x14ac:dyDescent="0.25"/>
  </sheetData>
  <mergeCells count="5">
    <mergeCell ref="A3:A4"/>
    <mergeCell ref="B3:E3"/>
    <mergeCell ref="F3:I3"/>
    <mergeCell ref="J3:M3"/>
    <mergeCell ref="N3:Q3"/>
  </mergeCells>
  <pageMargins left="0.78740157480314965" right="0.78740157480314965" top="0.78740157480314965" bottom="0.78740157480314965" header="0" footer="0"/>
  <pageSetup paperSize="9" scale="96" fitToHeight="2" orientation="portrait" horizontalDpi="300" verticalDpi="300" r:id="rId1"/>
  <headerFooter scaleWithDoc="0" alignWithMargins="0"/>
  <ignoredErrors>
    <ignoredError sqref="B13:D13 F13:L13 N13:Q13" formulaRange="1"/>
    <ignoredError sqref="E13 M13" formula="1" formulaRange="1"/>
  </ignoredErrors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82BC6-B4A2-4093-BF1F-FD061A2065D1}">
  <dimension ref="A1:Q33"/>
  <sheetViews>
    <sheetView showGridLines="0" zoomScale="120" zoomScaleNormal="120" workbookViewId="0">
      <selection activeCell="H1" sqref="H1"/>
    </sheetView>
  </sheetViews>
  <sheetFormatPr defaultColWidth="9.109375" defaultRowHeight="14.4" x14ac:dyDescent="0.3"/>
  <cols>
    <col min="1" max="1" width="15.6640625" style="38" customWidth="1"/>
    <col min="2" max="17" width="7.6640625" style="38" customWidth="1"/>
    <col min="18" max="24" width="5.6640625" style="38" customWidth="1"/>
    <col min="25" max="16384" width="9.109375" style="38"/>
  </cols>
  <sheetData>
    <row r="1" spans="1:17" ht="19.95" customHeight="1" x14ac:dyDescent="0.3">
      <c r="A1" s="1" t="s">
        <v>204</v>
      </c>
      <c r="B1" s="111"/>
      <c r="C1" s="111"/>
      <c r="D1" s="111"/>
      <c r="E1" s="111"/>
      <c r="F1" s="111"/>
    </row>
    <row r="2" spans="1:17" s="41" customFormat="1" ht="25.2" customHeight="1" thickBot="1" x14ac:dyDescent="0.25"/>
    <row r="3" spans="1:17" s="41" customFormat="1" ht="13.95" customHeight="1" x14ac:dyDescent="0.2">
      <c r="A3" s="209" t="s">
        <v>48</v>
      </c>
      <c r="B3" s="211" t="s">
        <v>50</v>
      </c>
      <c r="C3" s="212"/>
      <c r="D3" s="212"/>
      <c r="E3" s="213"/>
      <c r="F3" s="212" t="s">
        <v>51</v>
      </c>
      <c r="G3" s="212"/>
      <c r="H3" s="212"/>
      <c r="I3" s="212"/>
      <c r="J3" s="211" t="s">
        <v>52</v>
      </c>
      <c r="K3" s="212"/>
      <c r="L3" s="212"/>
      <c r="M3" s="213"/>
      <c r="N3" s="212" t="s">
        <v>165</v>
      </c>
      <c r="O3" s="212"/>
      <c r="P3" s="212"/>
      <c r="Q3" s="213"/>
    </row>
    <row r="4" spans="1:17" s="41" customFormat="1" ht="24.9" customHeight="1" x14ac:dyDescent="0.2">
      <c r="A4" s="210"/>
      <c r="B4" s="142">
        <v>2019</v>
      </c>
      <c r="C4" s="143">
        <v>2022</v>
      </c>
      <c r="D4" s="143">
        <v>2023</v>
      </c>
      <c r="E4" s="144" t="s">
        <v>338</v>
      </c>
      <c r="F4" s="143">
        <v>2019</v>
      </c>
      <c r="G4" s="143">
        <v>2022</v>
      </c>
      <c r="H4" s="143">
        <v>2023</v>
      </c>
      <c r="I4" s="143" t="s">
        <v>338</v>
      </c>
      <c r="J4" s="142">
        <v>2019</v>
      </c>
      <c r="K4" s="143">
        <v>2022</v>
      </c>
      <c r="L4" s="143">
        <v>2023</v>
      </c>
      <c r="M4" s="144" t="s">
        <v>338</v>
      </c>
      <c r="N4" s="143">
        <v>2019</v>
      </c>
      <c r="O4" s="143">
        <v>2022</v>
      </c>
      <c r="P4" s="66">
        <v>2023</v>
      </c>
      <c r="Q4" s="67" t="s">
        <v>338</v>
      </c>
    </row>
    <row r="5" spans="1:17" s="41" customFormat="1" ht="12" customHeight="1" x14ac:dyDescent="0.2">
      <c r="A5" s="26" t="s">
        <v>266</v>
      </c>
      <c r="B5" s="27">
        <v>38</v>
      </c>
      <c r="C5" s="27">
        <v>28</v>
      </c>
      <c r="D5" s="27">
        <v>33</v>
      </c>
      <c r="E5" s="22">
        <f t="shared" ref="E5:E16" si="0">D5/C5-1</f>
        <v>0.1785714285714286</v>
      </c>
      <c r="F5" s="27">
        <v>90</v>
      </c>
      <c r="G5" s="27">
        <v>109</v>
      </c>
      <c r="H5" s="27">
        <v>107</v>
      </c>
      <c r="I5" s="15">
        <f t="shared" ref="I5:I16" si="1">H5/G5-1</f>
        <v>-1.834862385321101E-2</v>
      </c>
      <c r="J5" s="13">
        <v>2198</v>
      </c>
      <c r="K5" s="13">
        <v>1799</v>
      </c>
      <c r="L5" s="13">
        <v>2109</v>
      </c>
      <c r="M5" s="22">
        <f t="shared" ref="M5:M16" si="2">L5/K5-1</f>
        <v>0.17231795441912179</v>
      </c>
      <c r="N5" s="13">
        <f t="shared" ref="N5:N16" si="3">B5+F5+J5</f>
        <v>2326</v>
      </c>
      <c r="O5" s="13">
        <f t="shared" ref="O5:O16" si="4">C5+G5+K5</f>
        <v>1936</v>
      </c>
      <c r="P5" s="18">
        <f t="shared" ref="P5:P16" si="5">D5+H5+L5</f>
        <v>2249</v>
      </c>
      <c r="Q5" s="19">
        <f t="shared" ref="Q5:Q16" si="6">P5/O5-1</f>
        <v>0.16167355371900816</v>
      </c>
    </row>
    <row r="6" spans="1:17" s="41" customFormat="1" ht="12" customHeight="1" x14ac:dyDescent="0.2">
      <c r="A6" s="26" t="s">
        <v>267</v>
      </c>
      <c r="B6" s="27">
        <v>33</v>
      </c>
      <c r="C6" s="27">
        <v>24</v>
      </c>
      <c r="D6" s="27">
        <v>29</v>
      </c>
      <c r="E6" s="22">
        <f t="shared" si="0"/>
        <v>0.20833333333333326</v>
      </c>
      <c r="F6" s="27">
        <v>86</v>
      </c>
      <c r="G6" s="27">
        <v>106</v>
      </c>
      <c r="H6" s="27">
        <v>121</v>
      </c>
      <c r="I6" s="15">
        <f t="shared" si="1"/>
        <v>0.14150943396226423</v>
      </c>
      <c r="J6" s="13">
        <v>1910</v>
      </c>
      <c r="K6" s="13">
        <v>1801</v>
      </c>
      <c r="L6" s="13">
        <v>1881</v>
      </c>
      <c r="M6" s="22">
        <f t="shared" si="2"/>
        <v>4.441976679622428E-2</v>
      </c>
      <c r="N6" s="13">
        <f t="shared" si="3"/>
        <v>2029</v>
      </c>
      <c r="O6" s="13">
        <f t="shared" si="4"/>
        <v>1931</v>
      </c>
      <c r="P6" s="13">
        <f t="shared" si="5"/>
        <v>2031</v>
      </c>
      <c r="Q6" s="15">
        <f t="shared" si="6"/>
        <v>5.1786639047125771E-2</v>
      </c>
    </row>
    <row r="7" spans="1:17" s="41" customFormat="1" ht="12" customHeight="1" x14ac:dyDescent="0.2">
      <c r="A7" s="26" t="s">
        <v>268</v>
      </c>
      <c r="B7" s="27">
        <v>28</v>
      </c>
      <c r="C7" s="27">
        <v>28</v>
      </c>
      <c r="D7" s="27">
        <v>23</v>
      </c>
      <c r="E7" s="22">
        <f t="shared" si="0"/>
        <v>-0.1785714285714286</v>
      </c>
      <c r="F7" s="27">
        <v>117</v>
      </c>
      <c r="G7" s="27">
        <v>109</v>
      </c>
      <c r="H7" s="27">
        <v>127</v>
      </c>
      <c r="I7" s="15">
        <f t="shared" si="1"/>
        <v>0.16513761467889898</v>
      </c>
      <c r="J7" s="13">
        <v>2262</v>
      </c>
      <c r="K7" s="13">
        <v>1915</v>
      </c>
      <c r="L7" s="13">
        <v>2213</v>
      </c>
      <c r="M7" s="22">
        <f t="shared" si="2"/>
        <v>0.15561357702349876</v>
      </c>
      <c r="N7" s="13">
        <f t="shared" si="3"/>
        <v>2407</v>
      </c>
      <c r="O7" s="13">
        <f t="shared" si="4"/>
        <v>2052</v>
      </c>
      <c r="P7" s="13">
        <f t="shared" si="5"/>
        <v>2363</v>
      </c>
      <c r="Q7" s="15">
        <f t="shared" si="6"/>
        <v>0.15155945419103323</v>
      </c>
    </row>
    <row r="8" spans="1:17" s="41" customFormat="1" ht="12" customHeight="1" x14ac:dyDescent="0.2">
      <c r="A8" s="26" t="s">
        <v>269</v>
      </c>
      <c r="B8" s="27">
        <v>28</v>
      </c>
      <c r="C8" s="27">
        <v>22</v>
      </c>
      <c r="D8" s="27">
        <v>48</v>
      </c>
      <c r="E8" s="22">
        <f t="shared" si="0"/>
        <v>1.1818181818181817</v>
      </c>
      <c r="F8" s="27">
        <v>114</v>
      </c>
      <c r="G8" s="27">
        <v>131</v>
      </c>
      <c r="H8" s="27">
        <v>162</v>
      </c>
      <c r="I8" s="15">
        <f t="shared" si="1"/>
        <v>0.23664122137404586</v>
      </c>
      <c r="J8" s="13">
        <v>2218</v>
      </c>
      <c r="K8" s="13">
        <v>2105</v>
      </c>
      <c r="L8" s="13">
        <v>2406</v>
      </c>
      <c r="M8" s="22">
        <f t="shared" si="2"/>
        <v>0.14299287410926365</v>
      </c>
      <c r="N8" s="13">
        <f t="shared" si="3"/>
        <v>2360</v>
      </c>
      <c r="O8" s="13">
        <f t="shared" si="4"/>
        <v>2258</v>
      </c>
      <c r="P8" s="13">
        <f t="shared" si="5"/>
        <v>2616</v>
      </c>
      <c r="Q8" s="15">
        <f t="shared" si="6"/>
        <v>0.15854738706820193</v>
      </c>
    </row>
    <row r="9" spans="1:17" s="41" customFormat="1" ht="12" customHeight="1" x14ac:dyDescent="0.2">
      <c r="A9" s="26" t="s">
        <v>270</v>
      </c>
      <c r="B9" s="27">
        <v>36</v>
      </c>
      <c r="C9" s="27">
        <v>49</v>
      </c>
      <c r="D9" s="27">
        <v>32</v>
      </c>
      <c r="E9" s="22">
        <f t="shared" si="0"/>
        <v>-0.34693877551020413</v>
      </c>
      <c r="F9" s="27">
        <v>145</v>
      </c>
      <c r="G9" s="27">
        <v>164</v>
      </c>
      <c r="H9" s="27">
        <v>150</v>
      </c>
      <c r="I9" s="15">
        <f t="shared" si="1"/>
        <v>-8.536585365853655E-2</v>
      </c>
      <c r="J9" s="13">
        <v>2554</v>
      </c>
      <c r="K9" s="13">
        <v>2532</v>
      </c>
      <c r="L9" s="13">
        <v>2545</v>
      </c>
      <c r="M9" s="22">
        <f t="shared" si="2"/>
        <v>5.1342812006318628E-3</v>
      </c>
      <c r="N9" s="13">
        <f t="shared" si="3"/>
        <v>2735</v>
      </c>
      <c r="O9" s="13">
        <f t="shared" si="4"/>
        <v>2745</v>
      </c>
      <c r="P9" s="13">
        <f t="shared" si="5"/>
        <v>2727</v>
      </c>
      <c r="Q9" s="15">
        <f t="shared" si="6"/>
        <v>-6.5573770491803574E-3</v>
      </c>
    </row>
    <row r="10" spans="1:17" s="41" customFormat="1" ht="12" customHeight="1" x14ac:dyDescent="0.2">
      <c r="A10" s="26" t="s">
        <v>271</v>
      </c>
      <c r="B10" s="27">
        <v>31</v>
      </c>
      <c r="C10" s="27">
        <v>38</v>
      </c>
      <c r="D10" s="27">
        <v>45</v>
      </c>
      <c r="E10" s="22">
        <f t="shared" si="0"/>
        <v>0.18421052631578938</v>
      </c>
      <c r="F10" s="27">
        <v>134</v>
      </c>
      <c r="G10" s="27">
        <v>132</v>
      </c>
      <c r="H10" s="27">
        <v>191</v>
      </c>
      <c r="I10" s="15">
        <f t="shared" si="1"/>
        <v>0.44696969696969702</v>
      </c>
      <c r="J10" s="13">
        <v>2363</v>
      </c>
      <c r="K10" s="13">
        <v>2354</v>
      </c>
      <c r="L10" s="13">
        <v>2591</v>
      </c>
      <c r="M10" s="22">
        <f t="shared" si="2"/>
        <v>0.100679694137638</v>
      </c>
      <c r="N10" s="13">
        <f t="shared" si="3"/>
        <v>2528</v>
      </c>
      <c r="O10" s="13">
        <f t="shared" si="4"/>
        <v>2524</v>
      </c>
      <c r="P10" s="13">
        <f t="shared" si="5"/>
        <v>2827</v>
      </c>
      <c r="Q10" s="15">
        <f t="shared" si="6"/>
        <v>0.1200475435816164</v>
      </c>
    </row>
    <row r="11" spans="1:17" s="41" customFormat="1" ht="12" customHeight="1" x14ac:dyDescent="0.2">
      <c r="A11" s="26" t="s">
        <v>272</v>
      </c>
      <c r="B11" s="27">
        <v>32</v>
      </c>
      <c r="C11" s="27">
        <v>39</v>
      </c>
      <c r="D11" s="27">
        <v>42</v>
      </c>
      <c r="E11" s="22">
        <f t="shared" si="0"/>
        <v>7.6923076923076872E-2</v>
      </c>
      <c r="F11" s="27">
        <v>152</v>
      </c>
      <c r="G11" s="27">
        <v>171</v>
      </c>
      <c r="H11" s="27">
        <v>211</v>
      </c>
      <c r="I11" s="15">
        <f t="shared" si="1"/>
        <v>0.23391812865497075</v>
      </c>
      <c r="J11" s="13">
        <v>2799</v>
      </c>
      <c r="K11" s="13">
        <v>2743</v>
      </c>
      <c r="L11" s="13">
        <v>2905</v>
      </c>
      <c r="M11" s="22">
        <f t="shared" si="2"/>
        <v>5.905942398833397E-2</v>
      </c>
      <c r="N11" s="13">
        <f t="shared" si="3"/>
        <v>2983</v>
      </c>
      <c r="O11" s="13">
        <f t="shared" si="4"/>
        <v>2953</v>
      </c>
      <c r="P11" s="13">
        <f t="shared" si="5"/>
        <v>3158</v>
      </c>
      <c r="Q11" s="15">
        <f t="shared" si="6"/>
        <v>6.9420927869962679E-2</v>
      </c>
    </row>
    <row r="12" spans="1:17" s="41" customFormat="1" ht="12" customHeight="1" x14ac:dyDescent="0.2">
      <c r="A12" s="26" t="s">
        <v>273</v>
      </c>
      <c r="B12" s="27">
        <v>46</v>
      </c>
      <c r="C12" s="27">
        <v>49</v>
      </c>
      <c r="D12" s="27">
        <v>43</v>
      </c>
      <c r="E12" s="22">
        <f t="shared" si="0"/>
        <v>-0.12244897959183676</v>
      </c>
      <c r="F12" s="27">
        <v>186</v>
      </c>
      <c r="G12" s="27">
        <v>165</v>
      </c>
      <c r="H12" s="27">
        <v>202</v>
      </c>
      <c r="I12" s="15">
        <f t="shared" si="1"/>
        <v>0.22424242424242413</v>
      </c>
      <c r="J12" s="13">
        <v>2723</v>
      </c>
      <c r="K12" s="13">
        <v>2654</v>
      </c>
      <c r="L12" s="13">
        <v>2888</v>
      </c>
      <c r="M12" s="22">
        <f t="shared" si="2"/>
        <v>8.816880180859088E-2</v>
      </c>
      <c r="N12" s="13">
        <f t="shared" si="3"/>
        <v>2955</v>
      </c>
      <c r="O12" s="13">
        <f t="shared" si="4"/>
        <v>2868</v>
      </c>
      <c r="P12" s="13">
        <f t="shared" si="5"/>
        <v>3133</v>
      </c>
      <c r="Q12" s="15">
        <f t="shared" si="6"/>
        <v>9.2398884239888401E-2</v>
      </c>
    </row>
    <row r="13" spans="1:17" s="41" customFormat="1" ht="12" customHeight="1" x14ac:dyDescent="0.2">
      <c r="A13" s="26" t="s">
        <v>274</v>
      </c>
      <c r="B13" s="27">
        <v>39</v>
      </c>
      <c r="C13" s="27">
        <v>36</v>
      </c>
      <c r="D13" s="27">
        <v>35</v>
      </c>
      <c r="E13" s="22">
        <f t="shared" si="0"/>
        <v>-2.777777777777779E-2</v>
      </c>
      <c r="F13" s="27">
        <v>134</v>
      </c>
      <c r="G13" s="27">
        <v>146</v>
      </c>
      <c r="H13" s="27">
        <v>152</v>
      </c>
      <c r="I13" s="15">
        <f t="shared" si="1"/>
        <v>4.1095890410958846E-2</v>
      </c>
      <c r="J13" s="13">
        <v>2502</v>
      </c>
      <c r="K13" s="13">
        <v>2525</v>
      </c>
      <c r="L13" s="13">
        <v>2572</v>
      </c>
      <c r="M13" s="22">
        <f t="shared" si="2"/>
        <v>1.861386138613863E-2</v>
      </c>
      <c r="N13" s="13">
        <f t="shared" si="3"/>
        <v>2675</v>
      </c>
      <c r="O13" s="13">
        <f t="shared" si="4"/>
        <v>2707</v>
      </c>
      <c r="P13" s="13">
        <f t="shared" si="5"/>
        <v>2759</v>
      </c>
      <c r="Q13" s="15">
        <f t="shared" si="6"/>
        <v>1.920945696342824E-2</v>
      </c>
    </row>
    <row r="14" spans="1:17" s="41" customFormat="1" ht="12" customHeight="1" x14ac:dyDescent="0.2">
      <c r="A14" s="26" t="s">
        <v>275</v>
      </c>
      <c r="B14" s="27">
        <v>26</v>
      </c>
      <c r="C14" s="27">
        <v>32</v>
      </c>
      <c r="D14" s="27">
        <v>38</v>
      </c>
      <c r="E14" s="22">
        <f t="shared" si="0"/>
        <v>0.1875</v>
      </c>
      <c r="F14" s="27">
        <v>129</v>
      </c>
      <c r="G14" s="27">
        <v>117</v>
      </c>
      <c r="H14" s="27">
        <v>126</v>
      </c>
      <c r="I14" s="15">
        <f t="shared" si="1"/>
        <v>7.6923076923076872E-2</v>
      </c>
      <c r="J14" s="13">
        <v>2724</v>
      </c>
      <c r="K14" s="13">
        <v>2419</v>
      </c>
      <c r="L14" s="13">
        <v>2459</v>
      </c>
      <c r="M14" s="22">
        <f t="shared" si="2"/>
        <v>1.6535758577924664E-2</v>
      </c>
      <c r="N14" s="13">
        <f t="shared" si="3"/>
        <v>2879</v>
      </c>
      <c r="O14" s="13">
        <f t="shared" si="4"/>
        <v>2568</v>
      </c>
      <c r="P14" s="13">
        <f t="shared" si="5"/>
        <v>2623</v>
      </c>
      <c r="Q14" s="15">
        <f t="shared" si="6"/>
        <v>2.1417445482865949E-2</v>
      </c>
    </row>
    <row r="15" spans="1:17" s="41" customFormat="1" ht="12" customHeight="1" x14ac:dyDescent="0.2">
      <c r="A15" s="26" t="s">
        <v>276</v>
      </c>
      <c r="B15" s="27">
        <v>34</v>
      </c>
      <c r="C15" s="27">
        <v>23</v>
      </c>
      <c r="D15" s="27">
        <v>27</v>
      </c>
      <c r="E15" s="22">
        <f t="shared" si="0"/>
        <v>0.17391304347826098</v>
      </c>
      <c r="F15" s="27">
        <v>113</v>
      </c>
      <c r="G15" s="27">
        <v>95</v>
      </c>
      <c r="H15" s="27">
        <v>109</v>
      </c>
      <c r="I15" s="15">
        <f t="shared" si="1"/>
        <v>0.14736842105263159</v>
      </c>
      <c r="J15" s="13">
        <v>2335</v>
      </c>
      <c r="K15" s="13">
        <v>2207</v>
      </c>
      <c r="L15" s="13">
        <v>2284</v>
      </c>
      <c r="M15" s="22">
        <f t="shared" si="2"/>
        <v>3.4888989578613527E-2</v>
      </c>
      <c r="N15" s="13">
        <f t="shared" si="3"/>
        <v>2482</v>
      </c>
      <c r="O15" s="13">
        <f t="shared" si="4"/>
        <v>2325</v>
      </c>
      <c r="P15" s="13">
        <f t="shared" si="5"/>
        <v>2420</v>
      </c>
      <c r="Q15" s="15">
        <f t="shared" si="6"/>
        <v>4.086021505376336E-2</v>
      </c>
    </row>
    <row r="16" spans="1:17" s="41" customFormat="1" ht="12" customHeight="1" x14ac:dyDescent="0.2">
      <c r="A16" s="26" t="s">
        <v>277</v>
      </c>
      <c r="B16" s="27">
        <v>32</v>
      </c>
      <c r="C16" s="27">
        <v>36</v>
      </c>
      <c r="D16" s="27">
        <v>33</v>
      </c>
      <c r="E16" s="22">
        <f t="shared" si="0"/>
        <v>-8.333333333333337E-2</v>
      </c>
      <c r="F16" s="27">
        <v>115</v>
      </c>
      <c r="G16" s="27">
        <v>93</v>
      </c>
      <c r="H16" s="27">
        <v>126</v>
      </c>
      <c r="I16" s="15">
        <f t="shared" si="1"/>
        <v>0.35483870967741926</v>
      </c>
      <c r="J16" s="13">
        <v>2288</v>
      </c>
      <c r="K16" s="13">
        <v>1995</v>
      </c>
      <c r="L16" s="13">
        <v>2171</v>
      </c>
      <c r="M16" s="22">
        <f t="shared" si="2"/>
        <v>8.8220551378446199E-2</v>
      </c>
      <c r="N16" s="13">
        <f t="shared" si="3"/>
        <v>2435</v>
      </c>
      <c r="O16" s="13">
        <f t="shared" si="4"/>
        <v>2124</v>
      </c>
      <c r="P16" s="13">
        <f t="shared" si="5"/>
        <v>2330</v>
      </c>
      <c r="Q16" s="15">
        <f t="shared" si="6"/>
        <v>9.698681732580039E-2</v>
      </c>
    </row>
    <row r="17" spans="1:17" s="41" customFormat="1" ht="12" customHeight="1" thickBot="1" x14ac:dyDescent="0.25">
      <c r="A17" s="28" t="s">
        <v>0</v>
      </c>
      <c r="B17" s="23">
        <f>SUM(B5:B16)</f>
        <v>403</v>
      </c>
      <c r="C17" s="16">
        <f t="shared" ref="C17:D17" si="7">SUM(C5:C16)</f>
        <v>404</v>
      </c>
      <c r="D17" s="16">
        <f t="shared" si="7"/>
        <v>428</v>
      </c>
      <c r="E17" s="24">
        <f>D17/C17-1</f>
        <v>5.9405940594059459E-2</v>
      </c>
      <c r="F17" s="16">
        <f t="shared" ref="F17:H17" si="8">SUM(F5:F16)</f>
        <v>1515</v>
      </c>
      <c r="G17" s="16">
        <f t="shared" si="8"/>
        <v>1538</v>
      </c>
      <c r="H17" s="16">
        <f t="shared" si="8"/>
        <v>1784</v>
      </c>
      <c r="I17" s="17">
        <f>H17/G17-1</f>
        <v>0.15994798439531865</v>
      </c>
      <c r="J17" s="23">
        <f t="shared" ref="J17:L17" si="9">SUM(J5:J16)</f>
        <v>28876</v>
      </c>
      <c r="K17" s="16">
        <f t="shared" si="9"/>
        <v>27049</v>
      </c>
      <c r="L17" s="16">
        <f t="shared" si="9"/>
        <v>29024</v>
      </c>
      <c r="M17" s="24">
        <f>L17/K17-1</f>
        <v>7.3015638286073381E-2</v>
      </c>
      <c r="N17" s="16">
        <f t="shared" ref="N17:P17" si="10">SUM(N5:N16)</f>
        <v>30794</v>
      </c>
      <c r="O17" s="16">
        <f t="shared" si="10"/>
        <v>28991</v>
      </c>
      <c r="P17" s="16">
        <f t="shared" si="10"/>
        <v>31236</v>
      </c>
      <c r="Q17" s="17">
        <f>P17/O17-1</f>
        <v>7.7437825532061577E-2</v>
      </c>
    </row>
    <row r="18" spans="1:17" s="41" customFormat="1" ht="12" customHeight="1" x14ac:dyDescent="0.2"/>
    <row r="19" spans="1:17" s="41" customFormat="1" ht="12" customHeight="1" x14ac:dyDescent="0.2"/>
    <row r="20" spans="1:17" s="41" customFormat="1" ht="12" customHeight="1" x14ac:dyDescent="0.2"/>
    <row r="21" spans="1:17" s="41" customFormat="1" ht="12" customHeight="1" x14ac:dyDescent="0.2"/>
    <row r="22" spans="1:17" s="41" customFormat="1" ht="12" customHeight="1" x14ac:dyDescent="0.2"/>
    <row r="23" spans="1:17" s="41" customFormat="1" ht="12" customHeight="1" x14ac:dyDescent="0.2"/>
    <row r="24" spans="1:17" s="41" customFormat="1" ht="12" customHeight="1" x14ac:dyDescent="0.2"/>
    <row r="25" spans="1:17" s="41" customFormat="1" ht="12" customHeight="1" x14ac:dyDescent="0.2"/>
    <row r="26" spans="1:17" s="41" customFormat="1" ht="12" customHeight="1" x14ac:dyDescent="0.2"/>
    <row r="27" spans="1:17" s="41" customFormat="1" ht="12" customHeight="1" x14ac:dyDescent="0.2"/>
    <row r="28" spans="1:17" s="41" customFormat="1" ht="12" customHeight="1" x14ac:dyDescent="0.2"/>
    <row r="29" spans="1:17" s="41" customFormat="1" ht="12" customHeight="1" x14ac:dyDescent="0.2"/>
    <row r="30" spans="1:17" ht="12" customHeight="1" x14ac:dyDescent="0.3"/>
    <row r="31" spans="1:17" ht="12" customHeight="1" x14ac:dyDescent="0.3"/>
    <row r="32" spans="1:17" ht="12" customHeight="1" x14ac:dyDescent="0.3"/>
    <row r="33" s="38" customFormat="1" ht="12" customHeight="1" x14ac:dyDescent="0.3"/>
  </sheetData>
  <mergeCells count="5"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scale="91" orientation="portrait" r:id="rId1"/>
  <ignoredErrors>
    <ignoredError sqref="B17:H17 N17:Q17" formulaRange="1"/>
    <ignoredError sqref="I17:M17" formula="1" formulaRange="1"/>
  </ignoredErrors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565C2-8C2C-4C4D-9BC0-505272E98CBC}">
  <dimension ref="A1:Q33"/>
  <sheetViews>
    <sheetView showGridLines="0" zoomScale="120" zoomScaleNormal="120" workbookViewId="0">
      <selection activeCell="I1" sqref="I1"/>
    </sheetView>
  </sheetViews>
  <sheetFormatPr defaultColWidth="9.109375" defaultRowHeight="14.4" x14ac:dyDescent="0.3"/>
  <cols>
    <col min="1" max="1" width="15.6640625" style="38" customWidth="1"/>
    <col min="2" max="17" width="7.6640625" style="38" customWidth="1"/>
    <col min="18" max="24" width="5.6640625" style="38" customWidth="1"/>
    <col min="25" max="16384" width="9.109375" style="38"/>
  </cols>
  <sheetData>
    <row r="1" spans="1:17" ht="19.95" customHeight="1" x14ac:dyDescent="0.3">
      <c r="A1" s="1" t="s">
        <v>205</v>
      </c>
      <c r="B1" s="30"/>
      <c r="C1" s="30"/>
      <c r="D1" s="30"/>
      <c r="E1" s="30"/>
      <c r="F1" s="30"/>
      <c r="G1" s="34"/>
    </row>
    <row r="2" spans="1:17" s="41" customFormat="1" ht="25.2" customHeight="1" thickBot="1" x14ac:dyDescent="0.25"/>
    <row r="3" spans="1:17" s="41" customFormat="1" ht="13.95" customHeight="1" x14ac:dyDescent="0.2">
      <c r="A3" s="209" t="s">
        <v>59</v>
      </c>
      <c r="B3" s="211" t="s">
        <v>50</v>
      </c>
      <c r="C3" s="212"/>
      <c r="D3" s="212"/>
      <c r="E3" s="213"/>
      <c r="F3" s="212" t="s">
        <v>51</v>
      </c>
      <c r="G3" s="212"/>
      <c r="H3" s="212"/>
      <c r="I3" s="212"/>
      <c r="J3" s="211" t="s">
        <v>52</v>
      </c>
      <c r="K3" s="212"/>
      <c r="L3" s="212"/>
      <c r="M3" s="213"/>
      <c r="N3" s="212" t="s">
        <v>165</v>
      </c>
      <c r="O3" s="212"/>
      <c r="P3" s="212"/>
      <c r="Q3" s="213"/>
    </row>
    <row r="4" spans="1:17" s="41" customFormat="1" ht="24.9" customHeight="1" x14ac:dyDescent="0.2">
      <c r="A4" s="210"/>
      <c r="B4" s="142">
        <v>2019</v>
      </c>
      <c r="C4" s="143">
        <v>2022</v>
      </c>
      <c r="D4" s="143">
        <v>2023</v>
      </c>
      <c r="E4" s="144" t="s">
        <v>338</v>
      </c>
      <c r="F4" s="143">
        <v>2019</v>
      </c>
      <c r="G4" s="143">
        <v>2022</v>
      </c>
      <c r="H4" s="143">
        <v>2023</v>
      </c>
      <c r="I4" s="143" t="s">
        <v>338</v>
      </c>
      <c r="J4" s="142">
        <v>2019</v>
      </c>
      <c r="K4" s="143">
        <v>2022</v>
      </c>
      <c r="L4" s="143">
        <v>2023</v>
      </c>
      <c r="M4" s="144" t="s">
        <v>338</v>
      </c>
      <c r="N4" s="143">
        <v>2019</v>
      </c>
      <c r="O4" s="66">
        <v>2022</v>
      </c>
      <c r="P4" s="66">
        <v>2023</v>
      </c>
      <c r="Q4" s="67" t="s">
        <v>338</v>
      </c>
    </row>
    <row r="5" spans="1:17" s="41" customFormat="1" ht="12" customHeight="1" x14ac:dyDescent="0.2">
      <c r="A5" s="26" t="s">
        <v>350</v>
      </c>
      <c r="B5" s="27">
        <v>51</v>
      </c>
      <c r="C5" s="27">
        <v>55</v>
      </c>
      <c r="D5" s="27">
        <v>51</v>
      </c>
      <c r="E5" s="22">
        <f t="shared" ref="E5:E11" si="0">D5/C5-1</f>
        <v>-7.2727272727272751E-2</v>
      </c>
      <c r="F5" s="27">
        <v>160</v>
      </c>
      <c r="G5" s="27">
        <v>182</v>
      </c>
      <c r="H5" s="27">
        <v>229</v>
      </c>
      <c r="I5" s="15">
        <f t="shared" ref="I5:I11" si="1">H5/G5-1</f>
        <v>0.25824175824175821</v>
      </c>
      <c r="J5" s="13">
        <v>4140</v>
      </c>
      <c r="K5" s="13">
        <v>3915</v>
      </c>
      <c r="L5" s="13">
        <v>4244</v>
      </c>
      <c r="M5" s="22">
        <f t="shared" ref="M5:M11" si="2">L5/K5-1</f>
        <v>8.4035759897828965E-2</v>
      </c>
      <c r="N5" s="13">
        <f t="shared" ref="N5:P11" si="3">B5+F5+J5</f>
        <v>4351</v>
      </c>
      <c r="O5" s="69">
        <f t="shared" si="3"/>
        <v>4152</v>
      </c>
      <c r="P5" s="69">
        <f t="shared" si="3"/>
        <v>4524</v>
      </c>
      <c r="Q5" s="82">
        <f t="shared" ref="Q5:Q11" si="4">P5/O5-1</f>
        <v>8.9595375722543391E-2</v>
      </c>
    </row>
    <row r="6" spans="1:17" s="41" customFormat="1" ht="12" customHeight="1" x14ac:dyDescent="0.2">
      <c r="A6" s="26" t="s">
        <v>351</v>
      </c>
      <c r="B6" s="27">
        <v>46</v>
      </c>
      <c r="C6" s="27">
        <v>43</v>
      </c>
      <c r="D6" s="27">
        <v>42</v>
      </c>
      <c r="E6" s="22">
        <f t="shared" si="0"/>
        <v>-2.3255813953488413E-2</v>
      </c>
      <c r="F6" s="27">
        <v>201</v>
      </c>
      <c r="G6" s="27">
        <v>178</v>
      </c>
      <c r="H6" s="27">
        <v>217</v>
      </c>
      <c r="I6" s="15">
        <f t="shared" si="1"/>
        <v>0.2191011235955056</v>
      </c>
      <c r="J6" s="13">
        <v>4225</v>
      </c>
      <c r="K6" s="13">
        <v>3869</v>
      </c>
      <c r="L6" s="13">
        <v>4121</v>
      </c>
      <c r="M6" s="22">
        <f t="shared" si="2"/>
        <v>6.5133109330576477E-2</v>
      </c>
      <c r="N6" s="13">
        <f t="shared" si="3"/>
        <v>4472</v>
      </c>
      <c r="O6" s="13">
        <f t="shared" si="3"/>
        <v>4090</v>
      </c>
      <c r="P6" s="13">
        <f t="shared" si="3"/>
        <v>4380</v>
      </c>
      <c r="Q6" s="15">
        <f t="shared" si="4"/>
        <v>7.0904645476772554E-2</v>
      </c>
    </row>
    <row r="7" spans="1:17" s="41" customFormat="1" ht="12" customHeight="1" x14ac:dyDescent="0.2">
      <c r="A7" s="26" t="s">
        <v>352</v>
      </c>
      <c r="B7" s="27">
        <v>41</v>
      </c>
      <c r="C7" s="27">
        <v>49</v>
      </c>
      <c r="D7" s="27">
        <v>40</v>
      </c>
      <c r="E7" s="22">
        <f t="shared" si="0"/>
        <v>-0.18367346938775508</v>
      </c>
      <c r="F7" s="27">
        <v>169</v>
      </c>
      <c r="G7" s="27">
        <v>193</v>
      </c>
      <c r="H7" s="27">
        <v>225</v>
      </c>
      <c r="I7" s="15">
        <f t="shared" si="1"/>
        <v>0.16580310880829008</v>
      </c>
      <c r="J7" s="13">
        <v>4162</v>
      </c>
      <c r="K7" s="13">
        <v>3899</v>
      </c>
      <c r="L7" s="13">
        <v>4183</v>
      </c>
      <c r="M7" s="22">
        <f t="shared" si="2"/>
        <v>7.2839189535778504E-2</v>
      </c>
      <c r="N7" s="13">
        <f t="shared" si="3"/>
        <v>4372</v>
      </c>
      <c r="O7" s="13">
        <f t="shared" si="3"/>
        <v>4141</v>
      </c>
      <c r="P7" s="13">
        <f t="shared" si="3"/>
        <v>4448</v>
      </c>
      <c r="Q7" s="15">
        <f t="shared" si="4"/>
        <v>7.4136681960879081E-2</v>
      </c>
    </row>
    <row r="8" spans="1:17" s="41" customFormat="1" ht="12" customHeight="1" x14ac:dyDescent="0.2">
      <c r="A8" s="26" t="s">
        <v>353</v>
      </c>
      <c r="B8" s="27">
        <v>60</v>
      </c>
      <c r="C8" s="27">
        <v>52</v>
      </c>
      <c r="D8" s="27">
        <v>58</v>
      </c>
      <c r="E8" s="22">
        <f t="shared" si="0"/>
        <v>0.11538461538461542</v>
      </c>
      <c r="F8" s="27">
        <v>186</v>
      </c>
      <c r="G8" s="27">
        <v>182</v>
      </c>
      <c r="H8" s="27">
        <v>207</v>
      </c>
      <c r="I8" s="15">
        <f t="shared" si="1"/>
        <v>0.13736263736263732</v>
      </c>
      <c r="J8" s="13">
        <v>4305</v>
      </c>
      <c r="K8" s="13">
        <v>3893</v>
      </c>
      <c r="L8" s="13">
        <v>4174</v>
      </c>
      <c r="M8" s="22">
        <f t="shared" si="2"/>
        <v>7.2180837400462439E-2</v>
      </c>
      <c r="N8" s="13">
        <f t="shared" si="3"/>
        <v>4551</v>
      </c>
      <c r="O8" s="13">
        <f t="shared" si="3"/>
        <v>4127</v>
      </c>
      <c r="P8" s="13">
        <f t="shared" si="3"/>
        <v>4439</v>
      </c>
      <c r="Q8" s="15">
        <f t="shared" si="4"/>
        <v>7.5599709231887635E-2</v>
      </c>
    </row>
    <row r="9" spans="1:17" s="41" customFormat="1" ht="12" customHeight="1" x14ac:dyDescent="0.2">
      <c r="A9" s="26" t="s">
        <v>354</v>
      </c>
      <c r="B9" s="27">
        <v>61</v>
      </c>
      <c r="C9" s="27">
        <v>64</v>
      </c>
      <c r="D9" s="27">
        <v>62</v>
      </c>
      <c r="E9" s="22">
        <f t="shared" si="0"/>
        <v>-3.125E-2</v>
      </c>
      <c r="F9" s="27">
        <v>233</v>
      </c>
      <c r="G9" s="27">
        <v>217</v>
      </c>
      <c r="H9" s="27">
        <v>236</v>
      </c>
      <c r="I9" s="15">
        <f t="shared" si="1"/>
        <v>8.7557603686635899E-2</v>
      </c>
      <c r="J9" s="13">
        <v>4476</v>
      </c>
      <c r="K9" s="13">
        <v>4284</v>
      </c>
      <c r="L9" s="13">
        <v>4652</v>
      </c>
      <c r="M9" s="22">
        <f t="shared" si="2"/>
        <v>8.5901027077497583E-2</v>
      </c>
      <c r="N9" s="13">
        <f t="shared" si="3"/>
        <v>4770</v>
      </c>
      <c r="O9" s="13">
        <f t="shared" si="3"/>
        <v>4565</v>
      </c>
      <c r="P9" s="13">
        <f t="shared" si="3"/>
        <v>4950</v>
      </c>
      <c r="Q9" s="15">
        <f t="shared" si="4"/>
        <v>8.43373493975903E-2</v>
      </c>
    </row>
    <row r="10" spans="1:17" s="41" customFormat="1" ht="12" customHeight="1" x14ac:dyDescent="0.2">
      <c r="A10" s="26" t="s">
        <v>53</v>
      </c>
      <c r="B10" s="27">
        <v>71</v>
      </c>
      <c r="C10" s="27">
        <v>69</v>
      </c>
      <c r="D10" s="27">
        <v>86</v>
      </c>
      <c r="E10" s="22">
        <f t="shared" si="0"/>
        <v>0.24637681159420288</v>
      </c>
      <c r="F10" s="27">
        <v>299</v>
      </c>
      <c r="G10" s="27">
        <v>296</v>
      </c>
      <c r="H10" s="27">
        <v>337</v>
      </c>
      <c r="I10" s="15">
        <f t="shared" si="1"/>
        <v>0.1385135135135136</v>
      </c>
      <c r="J10" s="13">
        <v>4047</v>
      </c>
      <c r="K10" s="13">
        <v>3825</v>
      </c>
      <c r="L10" s="13">
        <v>4066</v>
      </c>
      <c r="M10" s="22">
        <f t="shared" si="2"/>
        <v>6.3006535947712328E-2</v>
      </c>
      <c r="N10" s="13">
        <f t="shared" si="3"/>
        <v>4417</v>
      </c>
      <c r="O10" s="13">
        <f t="shared" si="3"/>
        <v>4190</v>
      </c>
      <c r="P10" s="13">
        <f t="shared" si="3"/>
        <v>4489</v>
      </c>
      <c r="Q10" s="15">
        <f t="shared" si="4"/>
        <v>7.1360381861575117E-2</v>
      </c>
    </row>
    <row r="11" spans="1:17" s="41" customFormat="1" ht="12" customHeight="1" x14ac:dyDescent="0.2">
      <c r="A11" s="26" t="s">
        <v>54</v>
      </c>
      <c r="B11" s="27">
        <v>73</v>
      </c>
      <c r="C11" s="27">
        <v>72</v>
      </c>
      <c r="D11" s="27">
        <v>89</v>
      </c>
      <c r="E11" s="22">
        <f t="shared" si="0"/>
        <v>0.23611111111111116</v>
      </c>
      <c r="F11" s="27">
        <v>267</v>
      </c>
      <c r="G11" s="27">
        <v>290</v>
      </c>
      <c r="H11" s="27">
        <v>333</v>
      </c>
      <c r="I11" s="15">
        <f t="shared" si="1"/>
        <v>0.14827586206896548</v>
      </c>
      <c r="J11" s="13">
        <v>3521</v>
      </c>
      <c r="K11" s="13">
        <v>3364</v>
      </c>
      <c r="L11" s="13">
        <v>3584</v>
      </c>
      <c r="M11" s="22">
        <f t="shared" si="2"/>
        <v>6.5398335315101086E-2</v>
      </c>
      <c r="N11" s="13">
        <f t="shared" si="3"/>
        <v>3861</v>
      </c>
      <c r="O11" s="13">
        <f t="shared" si="3"/>
        <v>3726</v>
      </c>
      <c r="P11" s="13">
        <f t="shared" si="3"/>
        <v>4006</v>
      </c>
      <c r="Q11" s="15">
        <f t="shared" si="4"/>
        <v>7.5147611379495327E-2</v>
      </c>
    </row>
    <row r="12" spans="1:17" s="41" customFormat="1" ht="12" customHeight="1" thickBot="1" x14ac:dyDescent="0.25">
      <c r="A12" s="28" t="s">
        <v>0</v>
      </c>
      <c r="B12" s="23">
        <f>SUM(B5:B11)</f>
        <v>403</v>
      </c>
      <c r="C12" s="16">
        <f t="shared" ref="C12:D12" si="5">SUM(C5:C11)</f>
        <v>404</v>
      </c>
      <c r="D12" s="16">
        <f t="shared" si="5"/>
        <v>428</v>
      </c>
      <c r="E12" s="24">
        <f>D12/C12-1</f>
        <v>5.9405940594059459E-2</v>
      </c>
      <c r="F12" s="16">
        <f t="shared" ref="F12:H12" si="6">SUM(F5:F11)</f>
        <v>1515</v>
      </c>
      <c r="G12" s="16">
        <f t="shared" si="6"/>
        <v>1538</v>
      </c>
      <c r="H12" s="16">
        <f t="shared" si="6"/>
        <v>1784</v>
      </c>
      <c r="I12" s="17">
        <f>H12/G12-1</f>
        <v>0.15994798439531865</v>
      </c>
      <c r="J12" s="23">
        <f t="shared" ref="J12:L12" si="7">SUM(J5:J11)</f>
        <v>28876</v>
      </c>
      <c r="K12" s="16">
        <f t="shared" si="7"/>
        <v>27049</v>
      </c>
      <c r="L12" s="16">
        <f t="shared" si="7"/>
        <v>29024</v>
      </c>
      <c r="M12" s="24">
        <f>L12/K12-1</f>
        <v>7.3015638286073381E-2</v>
      </c>
      <c r="N12" s="16">
        <f t="shared" ref="N12:P12" si="8">SUM(N5:N11)</f>
        <v>30794</v>
      </c>
      <c r="O12" s="16">
        <f t="shared" si="8"/>
        <v>28991</v>
      </c>
      <c r="P12" s="16">
        <f t="shared" si="8"/>
        <v>31236</v>
      </c>
      <c r="Q12" s="17">
        <f>P12/O12-1</f>
        <v>7.7437825532061577E-2</v>
      </c>
    </row>
    <row r="13" spans="1:17" s="41" customFormat="1" ht="12" customHeight="1" x14ac:dyDescent="0.2"/>
    <row r="14" spans="1:17" s="41" customFormat="1" ht="12" customHeight="1" x14ac:dyDescent="0.2"/>
    <row r="15" spans="1:17" s="41" customFormat="1" ht="12" customHeight="1" x14ac:dyDescent="0.2"/>
    <row r="16" spans="1:17" s="41" customFormat="1" ht="12" customHeight="1" x14ac:dyDescent="0.2"/>
    <row r="17" s="41" customFormat="1" ht="12" customHeight="1" x14ac:dyDescent="0.2"/>
    <row r="18" s="41" customFormat="1" ht="12" customHeight="1" x14ac:dyDescent="0.2"/>
    <row r="19" s="41" customFormat="1" ht="12" customHeight="1" x14ac:dyDescent="0.2"/>
    <row r="20" s="41" customFormat="1" ht="12" customHeight="1" x14ac:dyDescent="0.2"/>
    <row r="21" s="41" customFormat="1" ht="12" customHeight="1" x14ac:dyDescent="0.2"/>
    <row r="22" s="41" customFormat="1" ht="12" customHeight="1" x14ac:dyDescent="0.2"/>
    <row r="23" s="41" customFormat="1" ht="12" customHeight="1" x14ac:dyDescent="0.2"/>
    <row r="24" s="41" customFormat="1" ht="12" customHeight="1" x14ac:dyDescent="0.2"/>
    <row r="25" s="41" customFormat="1" ht="12" customHeight="1" x14ac:dyDescent="0.2"/>
    <row r="26" s="41" customFormat="1" ht="12" customHeight="1" x14ac:dyDescent="0.2"/>
    <row r="27" s="41" customFormat="1" ht="12" customHeight="1" x14ac:dyDescent="0.2"/>
    <row r="28" s="41" customFormat="1" ht="12" customHeight="1" x14ac:dyDescent="0.2"/>
    <row r="29" s="41" customFormat="1" ht="12" customHeight="1" x14ac:dyDescent="0.2"/>
    <row r="30" s="38" customFormat="1" ht="12" customHeight="1" x14ac:dyDescent="0.3"/>
    <row r="31" s="38" customFormat="1" ht="12" customHeight="1" x14ac:dyDescent="0.3"/>
    <row r="32" s="38" customFormat="1" ht="12" customHeight="1" x14ac:dyDescent="0.3"/>
    <row r="33" s="38" customFormat="1" ht="12" customHeight="1" x14ac:dyDescent="0.3"/>
  </sheetData>
  <mergeCells count="5"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scale="93" orientation="portrait" r:id="rId1"/>
  <ignoredErrors>
    <ignoredError sqref="B12:H12 N12:Q12" formulaRange="1"/>
    <ignoredError sqref="I12:M12" formula="1" formulaRange="1"/>
    <ignoredError sqref="I13:M13" formula="1"/>
  </ignoredErrors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0EA1C-EF92-49E4-8BD0-D2809863415E}">
  <dimension ref="A1:Q33"/>
  <sheetViews>
    <sheetView showGridLines="0" zoomScale="120" zoomScaleNormal="120" workbookViewId="0">
      <selection activeCell="I1" sqref="I1"/>
    </sheetView>
  </sheetViews>
  <sheetFormatPr defaultColWidth="9.109375" defaultRowHeight="14.4" x14ac:dyDescent="0.3"/>
  <cols>
    <col min="1" max="1" width="15.6640625" style="38" customWidth="1"/>
    <col min="2" max="17" width="7.6640625" style="38" customWidth="1"/>
    <col min="18" max="24" width="5.6640625" style="38" customWidth="1"/>
    <col min="25" max="16384" width="9.109375" style="38"/>
  </cols>
  <sheetData>
    <row r="1" spans="1:17" ht="19.95" customHeight="1" x14ac:dyDescent="0.3">
      <c r="A1" s="1" t="s">
        <v>206</v>
      </c>
      <c r="B1" s="30"/>
      <c r="C1" s="30"/>
      <c r="D1" s="30"/>
      <c r="E1" s="30"/>
      <c r="F1" s="30"/>
      <c r="G1" s="34"/>
    </row>
    <row r="2" spans="1:17" s="41" customFormat="1" ht="25.2" customHeight="1" thickBot="1" x14ac:dyDescent="0.25"/>
    <row r="3" spans="1:17" s="41" customFormat="1" ht="13.95" customHeight="1" x14ac:dyDescent="0.2">
      <c r="A3" s="209" t="s">
        <v>60</v>
      </c>
      <c r="B3" s="211" t="s">
        <v>50</v>
      </c>
      <c r="C3" s="212"/>
      <c r="D3" s="212"/>
      <c r="E3" s="213"/>
      <c r="F3" s="212" t="s">
        <v>51</v>
      </c>
      <c r="G3" s="212"/>
      <c r="H3" s="212"/>
      <c r="I3" s="212"/>
      <c r="J3" s="211" t="s">
        <v>52</v>
      </c>
      <c r="K3" s="212"/>
      <c r="L3" s="212"/>
      <c r="M3" s="213"/>
      <c r="N3" s="212" t="s">
        <v>165</v>
      </c>
      <c r="O3" s="212"/>
      <c r="P3" s="212"/>
      <c r="Q3" s="213"/>
    </row>
    <row r="4" spans="1:17" s="41" customFormat="1" ht="24.9" customHeight="1" x14ac:dyDescent="0.2">
      <c r="A4" s="210"/>
      <c r="B4" s="142">
        <v>2019</v>
      </c>
      <c r="C4" s="143">
        <v>2022</v>
      </c>
      <c r="D4" s="143">
        <v>2023</v>
      </c>
      <c r="E4" s="144" t="s">
        <v>338</v>
      </c>
      <c r="F4" s="143">
        <v>2019</v>
      </c>
      <c r="G4" s="143">
        <v>2022</v>
      </c>
      <c r="H4" s="143">
        <v>2023</v>
      </c>
      <c r="I4" s="143" t="s">
        <v>338</v>
      </c>
      <c r="J4" s="142">
        <v>2019</v>
      </c>
      <c r="K4" s="143">
        <v>2022</v>
      </c>
      <c r="L4" s="143">
        <v>2023</v>
      </c>
      <c r="M4" s="144" t="s">
        <v>338</v>
      </c>
      <c r="N4" s="66">
        <v>2019</v>
      </c>
      <c r="O4" s="66">
        <v>2022</v>
      </c>
      <c r="P4" s="66">
        <v>2023</v>
      </c>
      <c r="Q4" s="67" t="s">
        <v>338</v>
      </c>
    </row>
    <row r="5" spans="1:17" s="41" customFormat="1" ht="12" customHeight="1" x14ac:dyDescent="0.2">
      <c r="A5" s="26" t="s">
        <v>227</v>
      </c>
      <c r="B5" s="29">
        <v>27</v>
      </c>
      <c r="C5" s="27">
        <v>30</v>
      </c>
      <c r="D5" s="27">
        <v>33</v>
      </c>
      <c r="E5" s="22">
        <f t="shared" ref="E5:E12" si="0">D5/C5-1</f>
        <v>0.10000000000000009</v>
      </c>
      <c r="F5" s="27">
        <v>108</v>
      </c>
      <c r="G5" s="27">
        <v>86</v>
      </c>
      <c r="H5" s="27">
        <v>98</v>
      </c>
      <c r="I5" s="15">
        <f t="shared" ref="I5:I12" si="1">H5/G5-1</f>
        <v>0.13953488372093026</v>
      </c>
      <c r="J5" s="21">
        <v>1060</v>
      </c>
      <c r="K5" s="27">
        <v>966</v>
      </c>
      <c r="L5" s="27">
        <v>985</v>
      </c>
      <c r="M5" s="22">
        <f t="shared" ref="M5:M12" si="2">L5/K5-1</f>
        <v>1.9668737060041463E-2</v>
      </c>
      <c r="N5" s="69">
        <f t="shared" ref="N5:P12" si="3">B5+F5+J5</f>
        <v>1195</v>
      </c>
      <c r="O5" s="69">
        <f t="shared" si="3"/>
        <v>1082</v>
      </c>
      <c r="P5" s="69">
        <f t="shared" si="3"/>
        <v>1116</v>
      </c>
      <c r="Q5" s="82">
        <f t="shared" ref="Q5:Q12" si="4">P5/O5-1</f>
        <v>3.1423290203327126E-2</v>
      </c>
    </row>
    <row r="6" spans="1:17" s="41" customFormat="1" ht="12" customHeight="1" x14ac:dyDescent="0.2">
      <c r="A6" s="26" t="s">
        <v>228</v>
      </c>
      <c r="B6" s="29">
        <v>16</v>
      </c>
      <c r="C6" s="27">
        <v>20</v>
      </c>
      <c r="D6" s="27">
        <v>22</v>
      </c>
      <c r="E6" s="22">
        <f t="shared" si="0"/>
        <v>0.10000000000000009</v>
      </c>
      <c r="F6" s="27">
        <v>64</v>
      </c>
      <c r="G6" s="27">
        <v>75</v>
      </c>
      <c r="H6" s="27">
        <v>76</v>
      </c>
      <c r="I6" s="15">
        <f t="shared" si="1"/>
        <v>1.3333333333333419E-2</v>
      </c>
      <c r="J6" s="29">
        <v>606</v>
      </c>
      <c r="K6" s="27">
        <v>641</v>
      </c>
      <c r="L6" s="27">
        <v>606</v>
      </c>
      <c r="M6" s="22">
        <f t="shared" si="2"/>
        <v>-5.4602184087363503E-2</v>
      </c>
      <c r="N6" s="13">
        <f t="shared" si="3"/>
        <v>686</v>
      </c>
      <c r="O6" s="13">
        <f t="shared" si="3"/>
        <v>736</v>
      </c>
      <c r="P6" s="13">
        <f t="shared" si="3"/>
        <v>704</v>
      </c>
      <c r="Q6" s="15">
        <f t="shared" si="4"/>
        <v>-4.3478260869565188E-2</v>
      </c>
    </row>
    <row r="7" spans="1:17" s="41" customFormat="1" ht="12" customHeight="1" x14ac:dyDescent="0.2">
      <c r="A7" s="26" t="s">
        <v>229</v>
      </c>
      <c r="B7" s="29">
        <v>40</v>
      </c>
      <c r="C7" s="27">
        <v>45</v>
      </c>
      <c r="D7" s="27">
        <v>46</v>
      </c>
      <c r="E7" s="22">
        <f t="shared" si="0"/>
        <v>2.2222222222222143E-2</v>
      </c>
      <c r="F7" s="27">
        <v>136</v>
      </c>
      <c r="G7" s="27">
        <v>173</v>
      </c>
      <c r="H7" s="27">
        <v>160</v>
      </c>
      <c r="I7" s="15">
        <f t="shared" si="1"/>
        <v>-7.5144508670520249E-2</v>
      </c>
      <c r="J7" s="21">
        <v>3372</v>
      </c>
      <c r="K7" s="13">
        <v>3112</v>
      </c>
      <c r="L7" s="13">
        <v>3319</v>
      </c>
      <c r="M7" s="22">
        <f t="shared" si="2"/>
        <v>6.6516709511568184E-2</v>
      </c>
      <c r="N7" s="13">
        <f t="shared" si="3"/>
        <v>3548</v>
      </c>
      <c r="O7" s="13">
        <f t="shared" si="3"/>
        <v>3330</v>
      </c>
      <c r="P7" s="13">
        <f t="shared" si="3"/>
        <v>3525</v>
      </c>
      <c r="Q7" s="15">
        <f t="shared" si="4"/>
        <v>5.8558558558558627E-2</v>
      </c>
    </row>
    <row r="8" spans="1:17" s="41" customFormat="1" ht="12" customHeight="1" x14ac:dyDescent="0.2">
      <c r="A8" s="26" t="s">
        <v>230</v>
      </c>
      <c r="B8" s="29">
        <v>47</v>
      </c>
      <c r="C8" s="27">
        <v>56</v>
      </c>
      <c r="D8" s="27">
        <v>54</v>
      </c>
      <c r="E8" s="22">
        <f t="shared" si="0"/>
        <v>-3.5714285714285698E-2</v>
      </c>
      <c r="F8" s="27">
        <v>191</v>
      </c>
      <c r="G8" s="27">
        <v>176</v>
      </c>
      <c r="H8" s="27">
        <v>206</v>
      </c>
      <c r="I8" s="15">
        <f t="shared" si="1"/>
        <v>0.17045454545454541</v>
      </c>
      <c r="J8" s="21">
        <v>4705</v>
      </c>
      <c r="K8" s="13">
        <v>4315</v>
      </c>
      <c r="L8" s="13">
        <v>4766</v>
      </c>
      <c r="M8" s="22">
        <f t="shared" si="2"/>
        <v>0.10451911935110081</v>
      </c>
      <c r="N8" s="13">
        <f t="shared" si="3"/>
        <v>4943</v>
      </c>
      <c r="O8" s="13">
        <f t="shared" si="3"/>
        <v>4547</v>
      </c>
      <c r="P8" s="13">
        <f t="shared" si="3"/>
        <v>5026</v>
      </c>
      <c r="Q8" s="15">
        <f t="shared" si="4"/>
        <v>0.10534418297778747</v>
      </c>
    </row>
    <row r="9" spans="1:17" s="41" customFormat="1" ht="12" customHeight="1" x14ac:dyDescent="0.2">
      <c r="A9" s="26" t="s">
        <v>231</v>
      </c>
      <c r="B9" s="29">
        <v>50</v>
      </c>
      <c r="C9" s="27">
        <v>62</v>
      </c>
      <c r="D9" s="27">
        <v>62</v>
      </c>
      <c r="E9" s="22">
        <f t="shared" si="0"/>
        <v>0</v>
      </c>
      <c r="F9" s="27">
        <v>209</v>
      </c>
      <c r="G9" s="27">
        <v>218</v>
      </c>
      <c r="H9" s="27">
        <v>319</v>
      </c>
      <c r="I9" s="15">
        <f t="shared" si="1"/>
        <v>0.46330275229357798</v>
      </c>
      <c r="J9" s="21">
        <v>5267</v>
      </c>
      <c r="K9" s="13">
        <v>5039</v>
      </c>
      <c r="L9" s="13">
        <v>5360</v>
      </c>
      <c r="M9" s="22">
        <f t="shared" si="2"/>
        <v>6.3703115697558932E-2</v>
      </c>
      <c r="N9" s="13">
        <f t="shared" si="3"/>
        <v>5526</v>
      </c>
      <c r="O9" s="13">
        <f t="shared" si="3"/>
        <v>5319</v>
      </c>
      <c r="P9" s="13">
        <f t="shared" si="3"/>
        <v>5741</v>
      </c>
      <c r="Q9" s="15">
        <f t="shared" si="4"/>
        <v>7.9338221470201198E-2</v>
      </c>
    </row>
    <row r="10" spans="1:17" s="41" customFormat="1" ht="12" customHeight="1" x14ac:dyDescent="0.2">
      <c r="A10" s="26" t="s">
        <v>232</v>
      </c>
      <c r="B10" s="29">
        <v>82</v>
      </c>
      <c r="C10" s="27">
        <v>77</v>
      </c>
      <c r="D10" s="27">
        <v>74</v>
      </c>
      <c r="E10" s="22">
        <f t="shared" si="0"/>
        <v>-3.8961038961038974E-2</v>
      </c>
      <c r="F10" s="27">
        <v>300</v>
      </c>
      <c r="G10" s="27">
        <v>324</v>
      </c>
      <c r="H10" s="27">
        <v>407</v>
      </c>
      <c r="I10" s="15">
        <f t="shared" si="1"/>
        <v>0.25617283950617287</v>
      </c>
      <c r="J10" s="21">
        <v>5904</v>
      </c>
      <c r="K10" s="13">
        <v>5570</v>
      </c>
      <c r="L10" s="13">
        <v>6273</v>
      </c>
      <c r="M10" s="22">
        <f t="shared" si="2"/>
        <v>0.12621184919210049</v>
      </c>
      <c r="N10" s="13">
        <f t="shared" si="3"/>
        <v>6286</v>
      </c>
      <c r="O10" s="13">
        <f t="shared" si="3"/>
        <v>5971</v>
      </c>
      <c r="P10" s="13">
        <f t="shared" si="3"/>
        <v>6754</v>
      </c>
      <c r="Q10" s="15">
        <f t="shared" si="4"/>
        <v>0.13113381343158603</v>
      </c>
    </row>
    <row r="11" spans="1:17" s="41" customFormat="1" ht="12" customHeight="1" x14ac:dyDescent="0.2">
      <c r="A11" s="26" t="s">
        <v>233</v>
      </c>
      <c r="B11" s="29">
        <v>91</v>
      </c>
      <c r="C11" s="27">
        <v>75</v>
      </c>
      <c r="D11" s="27">
        <v>99</v>
      </c>
      <c r="E11" s="22">
        <f t="shared" si="0"/>
        <v>0.32000000000000006</v>
      </c>
      <c r="F11" s="27">
        <v>327</v>
      </c>
      <c r="G11" s="27">
        <v>323</v>
      </c>
      <c r="H11" s="27">
        <v>360</v>
      </c>
      <c r="I11" s="15">
        <f t="shared" si="1"/>
        <v>0.11455108359133126</v>
      </c>
      <c r="J11" s="21">
        <v>5523</v>
      </c>
      <c r="K11" s="13">
        <v>5185</v>
      </c>
      <c r="L11" s="13">
        <v>5528</v>
      </c>
      <c r="M11" s="22">
        <f t="shared" si="2"/>
        <v>6.6152362584378066E-2</v>
      </c>
      <c r="N11" s="13">
        <f t="shared" si="3"/>
        <v>5941</v>
      </c>
      <c r="O11" s="13">
        <f t="shared" si="3"/>
        <v>5583</v>
      </c>
      <c r="P11" s="13">
        <f t="shared" si="3"/>
        <v>5987</v>
      </c>
      <c r="Q11" s="15">
        <f t="shared" si="4"/>
        <v>7.2362529106215323E-2</v>
      </c>
    </row>
    <row r="12" spans="1:17" s="41" customFormat="1" ht="12" customHeight="1" x14ac:dyDescent="0.2">
      <c r="A12" s="26" t="s">
        <v>234</v>
      </c>
      <c r="B12" s="29">
        <v>50</v>
      </c>
      <c r="C12" s="27">
        <v>39</v>
      </c>
      <c r="D12" s="27">
        <v>38</v>
      </c>
      <c r="E12" s="22">
        <f t="shared" si="0"/>
        <v>-2.5641025641025661E-2</v>
      </c>
      <c r="F12" s="27">
        <v>180</v>
      </c>
      <c r="G12" s="27">
        <v>163</v>
      </c>
      <c r="H12" s="27">
        <v>158</v>
      </c>
      <c r="I12" s="15">
        <f t="shared" si="1"/>
        <v>-3.0674846625766916E-2</v>
      </c>
      <c r="J12" s="21">
        <v>2439</v>
      </c>
      <c r="K12" s="13">
        <v>2221</v>
      </c>
      <c r="L12" s="13">
        <v>2187</v>
      </c>
      <c r="M12" s="22">
        <f t="shared" si="2"/>
        <v>-1.5308419630796988E-2</v>
      </c>
      <c r="N12" s="13">
        <f t="shared" si="3"/>
        <v>2669</v>
      </c>
      <c r="O12" s="13">
        <f t="shared" si="3"/>
        <v>2423</v>
      </c>
      <c r="P12" s="13">
        <f t="shared" si="3"/>
        <v>2383</v>
      </c>
      <c r="Q12" s="15">
        <f t="shared" si="4"/>
        <v>-1.6508460586050377E-2</v>
      </c>
    </row>
    <row r="13" spans="1:17" s="41" customFormat="1" ht="12" customHeight="1" thickBot="1" x14ac:dyDescent="0.25">
      <c r="A13" s="28" t="s">
        <v>0</v>
      </c>
      <c r="B13" s="23">
        <f>SUM(B5:B12)</f>
        <v>403</v>
      </c>
      <c r="C13" s="16">
        <f t="shared" ref="C13:D13" si="5">SUM(C5:C12)</f>
        <v>404</v>
      </c>
      <c r="D13" s="16">
        <f t="shared" si="5"/>
        <v>428</v>
      </c>
      <c r="E13" s="24">
        <f>D13/C13-1</f>
        <v>5.9405940594059459E-2</v>
      </c>
      <c r="F13" s="16">
        <f t="shared" ref="F13:H13" si="6">SUM(F5:F12)</f>
        <v>1515</v>
      </c>
      <c r="G13" s="16">
        <f t="shared" si="6"/>
        <v>1538</v>
      </c>
      <c r="H13" s="16">
        <f t="shared" si="6"/>
        <v>1784</v>
      </c>
      <c r="I13" s="17">
        <f>H13/G13-1</f>
        <v>0.15994798439531865</v>
      </c>
      <c r="J13" s="23">
        <f t="shared" ref="J13:L13" si="7">SUM(J5:J12)</f>
        <v>28876</v>
      </c>
      <c r="K13" s="16">
        <f t="shared" si="7"/>
        <v>27049</v>
      </c>
      <c r="L13" s="16">
        <f t="shared" si="7"/>
        <v>29024</v>
      </c>
      <c r="M13" s="24">
        <f>L13/K13-1</f>
        <v>7.3015638286073381E-2</v>
      </c>
      <c r="N13" s="16">
        <f t="shared" ref="N13:P13" si="8">SUM(N5:N12)</f>
        <v>30794</v>
      </c>
      <c r="O13" s="16">
        <f t="shared" si="8"/>
        <v>28991</v>
      </c>
      <c r="P13" s="16">
        <f t="shared" si="8"/>
        <v>31236</v>
      </c>
      <c r="Q13" s="17">
        <f>P13/O13-1</f>
        <v>7.7437825532061577E-2</v>
      </c>
    </row>
    <row r="14" spans="1:17" s="41" customFormat="1" ht="12" customHeight="1" x14ac:dyDescent="0.2"/>
    <row r="15" spans="1:17" s="41" customFormat="1" ht="12" customHeight="1" x14ac:dyDescent="0.2"/>
    <row r="16" spans="1:17" s="41" customFormat="1" ht="12" customHeight="1" x14ac:dyDescent="0.2"/>
    <row r="17" s="41" customFormat="1" ht="12" customHeight="1" x14ac:dyDescent="0.2"/>
    <row r="18" s="41" customFormat="1" ht="12" customHeight="1" x14ac:dyDescent="0.2"/>
    <row r="19" s="41" customFormat="1" ht="12" customHeight="1" x14ac:dyDescent="0.2"/>
    <row r="20" s="41" customFormat="1" ht="12" customHeight="1" x14ac:dyDescent="0.2"/>
    <row r="21" s="41" customFormat="1" ht="12" customHeight="1" x14ac:dyDescent="0.2"/>
    <row r="22" s="41" customFormat="1" ht="12" customHeight="1" x14ac:dyDescent="0.2"/>
    <row r="23" s="41" customFormat="1" ht="12" customHeight="1" x14ac:dyDescent="0.2"/>
    <row r="24" s="41" customFormat="1" ht="12" customHeight="1" x14ac:dyDescent="0.2"/>
    <row r="25" s="41" customFormat="1" ht="12" customHeight="1" x14ac:dyDescent="0.2"/>
    <row r="26" s="41" customFormat="1" ht="12" customHeight="1" x14ac:dyDescent="0.2"/>
    <row r="27" s="41" customFormat="1" ht="12" customHeight="1" x14ac:dyDescent="0.2"/>
    <row r="28" s="41" customFormat="1" ht="12" customHeight="1" x14ac:dyDescent="0.2"/>
    <row r="29" s="41" customFormat="1" ht="12" customHeight="1" x14ac:dyDescent="0.2"/>
    <row r="30" s="38" customFormat="1" ht="12" customHeight="1" x14ac:dyDescent="0.3"/>
    <row r="31" s="38" customFormat="1" ht="12" customHeight="1" x14ac:dyDescent="0.3"/>
    <row r="32" s="38" customFormat="1" ht="12" customHeight="1" x14ac:dyDescent="0.3"/>
    <row r="33" s="38" customFormat="1" ht="12" customHeight="1" x14ac:dyDescent="0.3"/>
  </sheetData>
  <mergeCells count="5"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scale="91" orientation="portrait" r:id="rId1"/>
  <ignoredErrors>
    <ignoredError sqref="B13:H13 N13:Q13" formulaRange="1"/>
    <ignoredError sqref="I13:M13" formula="1" formulaRange="1"/>
  </ignoredErrors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4F4B4-FB59-41EE-9DEA-E7B260489ED6}">
  <dimension ref="A1:Q33"/>
  <sheetViews>
    <sheetView showGridLines="0" zoomScale="120" zoomScaleNormal="120" workbookViewId="0">
      <selection activeCell="J1" sqref="J1"/>
    </sheetView>
  </sheetViews>
  <sheetFormatPr defaultColWidth="9.109375" defaultRowHeight="14.4" x14ac:dyDescent="0.3"/>
  <cols>
    <col min="1" max="1" width="15.6640625" style="38" customWidth="1"/>
    <col min="2" max="17" width="7.6640625" style="38" customWidth="1"/>
    <col min="18" max="24" width="5.6640625" style="38" customWidth="1"/>
    <col min="25" max="16384" width="9.109375" style="38"/>
  </cols>
  <sheetData>
    <row r="1" spans="1:17" ht="19.95" customHeight="1" x14ac:dyDescent="0.3">
      <c r="A1" s="1" t="s">
        <v>213</v>
      </c>
      <c r="B1" s="30"/>
      <c r="C1" s="30"/>
      <c r="D1" s="30"/>
      <c r="E1" s="30"/>
      <c r="F1" s="30"/>
      <c r="G1" s="34"/>
    </row>
    <row r="2" spans="1:17" s="41" customFormat="1" ht="25.2" customHeight="1" thickBot="1" x14ac:dyDescent="0.25"/>
    <row r="3" spans="1:17" s="41" customFormat="1" ht="13.95" customHeight="1" x14ac:dyDescent="0.2">
      <c r="A3" s="209" t="s">
        <v>159</v>
      </c>
      <c r="B3" s="211" t="s">
        <v>50</v>
      </c>
      <c r="C3" s="212"/>
      <c r="D3" s="212"/>
      <c r="E3" s="213"/>
      <c r="F3" s="212" t="s">
        <v>51</v>
      </c>
      <c r="G3" s="212"/>
      <c r="H3" s="212"/>
      <c r="I3" s="212"/>
      <c r="J3" s="211" t="s">
        <v>52</v>
      </c>
      <c r="K3" s="212"/>
      <c r="L3" s="212"/>
      <c r="M3" s="213"/>
      <c r="N3" s="212" t="s">
        <v>165</v>
      </c>
      <c r="O3" s="212"/>
      <c r="P3" s="212"/>
      <c r="Q3" s="213"/>
    </row>
    <row r="4" spans="1:17" s="41" customFormat="1" ht="24.9" customHeight="1" x14ac:dyDescent="0.2">
      <c r="A4" s="210"/>
      <c r="B4" s="142">
        <v>2019</v>
      </c>
      <c r="C4" s="143">
        <v>2022</v>
      </c>
      <c r="D4" s="143">
        <v>2023</v>
      </c>
      <c r="E4" s="144" t="s">
        <v>338</v>
      </c>
      <c r="F4" s="143">
        <v>2019</v>
      </c>
      <c r="G4" s="143">
        <v>2022</v>
      </c>
      <c r="H4" s="143">
        <v>2023</v>
      </c>
      <c r="I4" s="143" t="s">
        <v>338</v>
      </c>
      <c r="J4" s="142">
        <v>2019</v>
      </c>
      <c r="K4" s="143">
        <v>2022</v>
      </c>
      <c r="L4" s="143">
        <v>2023</v>
      </c>
      <c r="M4" s="144" t="s">
        <v>338</v>
      </c>
      <c r="N4" s="143">
        <v>2019</v>
      </c>
      <c r="O4" s="66">
        <v>2022</v>
      </c>
      <c r="P4" s="66">
        <v>2023</v>
      </c>
      <c r="Q4" s="67" t="s">
        <v>338</v>
      </c>
    </row>
    <row r="5" spans="1:17" s="41" customFormat="1" ht="12" customHeight="1" x14ac:dyDescent="0.2">
      <c r="A5" s="26" t="s">
        <v>63</v>
      </c>
      <c r="B5" s="27">
        <v>343</v>
      </c>
      <c r="C5" s="27">
        <v>359</v>
      </c>
      <c r="D5" s="27">
        <v>386</v>
      </c>
      <c r="E5" s="22">
        <f t="shared" ref="E5:E12" si="0">D5/C5-1</f>
        <v>7.5208913649025044E-2</v>
      </c>
      <c r="F5" s="13">
        <v>1315</v>
      </c>
      <c r="G5" s="13">
        <v>1347</v>
      </c>
      <c r="H5" s="13">
        <v>1621</v>
      </c>
      <c r="I5" s="15">
        <f t="shared" ref="I5:I12" si="1">H5/G5-1</f>
        <v>0.2034149962880476</v>
      </c>
      <c r="J5" s="13">
        <v>22978</v>
      </c>
      <c r="K5" s="13">
        <v>22365</v>
      </c>
      <c r="L5" s="13">
        <v>24457</v>
      </c>
      <c r="M5" s="22">
        <f t="shared" ref="M5:M12" si="2">L5/K5-1</f>
        <v>9.3539011848871034E-2</v>
      </c>
      <c r="N5" s="13">
        <f t="shared" ref="N5:P12" si="3">B5+F5+J5</f>
        <v>24636</v>
      </c>
      <c r="O5" s="69">
        <f t="shared" si="3"/>
        <v>24071</v>
      </c>
      <c r="P5" s="69">
        <f t="shared" si="3"/>
        <v>26464</v>
      </c>
      <c r="Q5" s="82">
        <f t="shared" ref="Q5:Q12" si="4">P5/O5-1</f>
        <v>9.9414232894354138E-2</v>
      </c>
    </row>
    <row r="6" spans="1:17" s="41" customFormat="1" ht="12" customHeight="1" x14ac:dyDescent="0.2">
      <c r="A6" s="26" t="s">
        <v>64</v>
      </c>
      <c r="B6" s="27">
        <v>58</v>
      </c>
      <c r="C6" s="27">
        <v>38</v>
      </c>
      <c r="D6" s="27">
        <v>35</v>
      </c>
      <c r="E6" s="22">
        <f t="shared" si="0"/>
        <v>-7.8947368421052655E-2</v>
      </c>
      <c r="F6" s="13">
        <v>174</v>
      </c>
      <c r="G6" s="13">
        <v>176</v>
      </c>
      <c r="H6" s="13">
        <v>141</v>
      </c>
      <c r="I6" s="15">
        <f t="shared" si="1"/>
        <v>-0.19886363636363635</v>
      </c>
      <c r="J6" s="13">
        <v>5605</v>
      </c>
      <c r="K6" s="13">
        <v>4485</v>
      </c>
      <c r="L6" s="13">
        <v>4285</v>
      </c>
      <c r="M6" s="22">
        <f t="shared" si="2"/>
        <v>-4.4593088071348985E-2</v>
      </c>
      <c r="N6" s="13">
        <f t="shared" si="3"/>
        <v>5837</v>
      </c>
      <c r="O6" s="13">
        <f t="shared" si="3"/>
        <v>4699</v>
      </c>
      <c r="P6" s="13">
        <f t="shared" si="3"/>
        <v>4461</v>
      </c>
      <c r="Q6" s="15">
        <f t="shared" si="4"/>
        <v>-5.064907427112153E-2</v>
      </c>
    </row>
    <row r="7" spans="1:17" s="41" customFormat="1" ht="12" customHeight="1" x14ac:dyDescent="0.2">
      <c r="A7" s="26" t="s">
        <v>65</v>
      </c>
      <c r="B7" s="27">
        <v>2</v>
      </c>
      <c r="C7" s="27">
        <v>4</v>
      </c>
      <c r="D7" s="27">
        <v>5</v>
      </c>
      <c r="E7" s="22">
        <f t="shared" si="0"/>
        <v>0.25</v>
      </c>
      <c r="F7" s="13">
        <v>21</v>
      </c>
      <c r="G7" s="13">
        <v>13</v>
      </c>
      <c r="H7" s="13">
        <v>19</v>
      </c>
      <c r="I7" s="15">
        <f t="shared" si="1"/>
        <v>0.46153846153846145</v>
      </c>
      <c r="J7" s="13">
        <v>196</v>
      </c>
      <c r="K7" s="13">
        <v>139</v>
      </c>
      <c r="L7" s="13">
        <v>189</v>
      </c>
      <c r="M7" s="22">
        <f t="shared" si="2"/>
        <v>0.35971223021582732</v>
      </c>
      <c r="N7" s="13">
        <f t="shared" si="3"/>
        <v>219</v>
      </c>
      <c r="O7" s="13">
        <f t="shared" si="3"/>
        <v>156</v>
      </c>
      <c r="P7" s="13">
        <f t="shared" si="3"/>
        <v>213</v>
      </c>
      <c r="Q7" s="15">
        <f t="shared" si="4"/>
        <v>0.36538461538461542</v>
      </c>
    </row>
    <row r="8" spans="1:17" s="41" customFormat="1" ht="12" customHeight="1" x14ac:dyDescent="0.2">
      <c r="A8" s="26" t="s">
        <v>66</v>
      </c>
      <c r="B8" s="27">
        <v>0</v>
      </c>
      <c r="C8" s="27">
        <v>0</v>
      </c>
      <c r="D8" s="27">
        <v>1</v>
      </c>
      <c r="E8" s="22" t="s">
        <v>62</v>
      </c>
      <c r="F8" s="13">
        <v>2</v>
      </c>
      <c r="G8" s="13">
        <v>1</v>
      </c>
      <c r="H8" s="13">
        <v>2</v>
      </c>
      <c r="I8" s="15">
        <f t="shared" si="1"/>
        <v>1</v>
      </c>
      <c r="J8" s="13">
        <v>16</v>
      </c>
      <c r="K8" s="13">
        <v>30</v>
      </c>
      <c r="L8" s="13">
        <v>32</v>
      </c>
      <c r="M8" s="22">
        <f t="shared" si="2"/>
        <v>6.6666666666666652E-2</v>
      </c>
      <c r="N8" s="13">
        <f t="shared" si="3"/>
        <v>18</v>
      </c>
      <c r="O8" s="13">
        <f t="shared" si="3"/>
        <v>31</v>
      </c>
      <c r="P8" s="13">
        <f t="shared" si="3"/>
        <v>35</v>
      </c>
      <c r="Q8" s="15">
        <f t="shared" si="4"/>
        <v>0.12903225806451624</v>
      </c>
    </row>
    <row r="9" spans="1:17" s="41" customFormat="1" ht="12" customHeight="1" x14ac:dyDescent="0.2">
      <c r="A9" s="26" t="s">
        <v>69</v>
      </c>
      <c r="B9" s="27">
        <v>0</v>
      </c>
      <c r="C9" s="27">
        <v>0</v>
      </c>
      <c r="D9" s="27">
        <v>0</v>
      </c>
      <c r="E9" s="22" t="s">
        <v>62</v>
      </c>
      <c r="F9" s="13">
        <v>1</v>
      </c>
      <c r="G9" s="13">
        <v>0</v>
      </c>
      <c r="H9" s="13">
        <v>1</v>
      </c>
      <c r="I9" s="15" t="s">
        <v>62</v>
      </c>
      <c r="J9" s="13">
        <v>28</v>
      </c>
      <c r="K9" s="13">
        <v>2</v>
      </c>
      <c r="L9" s="13">
        <v>12</v>
      </c>
      <c r="M9" s="22">
        <f t="shared" si="2"/>
        <v>5</v>
      </c>
      <c r="N9" s="13">
        <f t="shared" si="3"/>
        <v>29</v>
      </c>
      <c r="O9" s="13">
        <f t="shared" si="3"/>
        <v>2</v>
      </c>
      <c r="P9" s="13">
        <f t="shared" si="3"/>
        <v>13</v>
      </c>
      <c r="Q9" s="15">
        <f t="shared" si="4"/>
        <v>5.5</v>
      </c>
    </row>
    <row r="10" spans="1:17" s="41" customFormat="1" ht="12" customHeight="1" x14ac:dyDescent="0.2">
      <c r="A10" s="26" t="s">
        <v>67</v>
      </c>
      <c r="B10" s="27">
        <v>0</v>
      </c>
      <c r="C10" s="27">
        <v>1</v>
      </c>
      <c r="D10" s="27">
        <v>1</v>
      </c>
      <c r="E10" s="22">
        <f t="shared" si="0"/>
        <v>0</v>
      </c>
      <c r="F10" s="13">
        <v>0</v>
      </c>
      <c r="G10" s="13">
        <v>0</v>
      </c>
      <c r="H10" s="13">
        <v>0</v>
      </c>
      <c r="I10" s="15" t="s">
        <v>62</v>
      </c>
      <c r="J10" s="13">
        <v>7</v>
      </c>
      <c r="K10" s="13">
        <v>4</v>
      </c>
      <c r="L10" s="13">
        <v>18</v>
      </c>
      <c r="M10" s="22">
        <f t="shared" si="2"/>
        <v>3.5</v>
      </c>
      <c r="N10" s="13">
        <f t="shared" si="3"/>
        <v>7</v>
      </c>
      <c r="O10" s="13">
        <f t="shared" si="3"/>
        <v>5</v>
      </c>
      <c r="P10" s="13">
        <f t="shared" si="3"/>
        <v>19</v>
      </c>
      <c r="Q10" s="15">
        <f t="shared" si="4"/>
        <v>2.8</v>
      </c>
    </row>
    <row r="11" spans="1:17" s="41" customFormat="1" ht="12" customHeight="1" x14ac:dyDescent="0.2">
      <c r="A11" s="26" t="s">
        <v>68</v>
      </c>
      <c r="B11" s="27">
        <v>0</v>
      </c>
      <c r="C11" s="27">
        <v>1</v>
      </c>
      <c r="D11" s="27">
        <v>0</v>
      </c>
      <c r="E11" s="22">
        <f t="shared" si="0"/>
        <v>-1</v>
      </c>
      <c r="F11" s="13">
        <v>2</v>
      </c>
      <c r="G11" s="13">
        <v>0</v>
      </c>
      <c r="H11" s="13">
        <v>0</v>
      </c>
      <c r="I11" s="15" t="s">
        <v>62</v>
      </c>
      <c r="J11" s="13">
        <v>5</v>
      </c>
      <c r="K11" s="13">
        <v>3</v>
      </c>
      <c r="L11" s="13">
        <v>2</v>
      </c>
      <c r="M11" s="22">
        <f t="shared" si="2"/>
        <v>-0.33333333333333337</v>
      </c>
      <c r="N11" s="13">
        <f t="shared" si="3"/>
        <v>7</v>
      </c>
      <c r="O11" s="13">
        <f t="shared" si="3"/>
        <v>4</v>
      </c>
      <c r="P11" s="13">
        <f t="shared" si="3"/>
        <v>2</v>
      </c>
      <c r="Q11" s="15">
        <f t="shared" si="4"/>
        <v>-0.5</v>
      </c>
    </row>
    <row r="12" spans="1:17" s="41" customFormat="1" ht="12" customHeight="1" x14ac:dyDescent="0.2">
      <c r="A12" s="26" t="s">
        <v>70</v>
      </c>
      <c r="B12" s="27">
        <v>0</v>
      </c>
      <c r="C12" s="27">
        <v>1</v>
      </c>
      <c r="D12" s="27">
        <v>0</v>
      </c>
      <c r="E12" s="22">
        <f t="shared" si="0"/>
        <v>-1</v>
      </c>
      <c r="F12" s="13">
        <v>0</v>
      </c>
      <c r="G12" s="13">
        <v>1</v>
      </c>
      <c r="H12" s="13">
        <v>0</v>
      </c>
      <c r="I12" s="15">
        <f t="shared" si="1"/>
        <v>-1</v>
      </c>
      <c r="J12" s="13">
        <v>41</v>
      </c>
      <c r="K12" s="13">
        <v>21</v>
      </c>
      <c r="L12" s="13">
        <v>29</v>
      </c>
      <c r="M12" s="22">
        <f t="shared" si="2"/>
        <v>0.38095238095238093</v>
      </c>
      <c r="N12" s="13">
        <f t="shared" si="3"/>
        <v>41</v>
      </c>
      <c r="O12" s="13">
        <f t="shared" si="3"/>
        <v>23</v>
      </c>
      <c r="P12" s="13">
        <f t="shared" si="3"/>
        <v>29</v>
      </c>
      <c r="Q12" s="15">
        <f t="shared" si="4"/>
        <v>0.26086956521739135</v>
      </c>
    </row>
    <row r="13" spans="1:17" s="41" customFormat="1" ht="12" customHeight="1" thickBot="1" x14ac:dyDescent="0.25">
      <c r="A13" s="28" t="s">
        <v>0</v>
      </c>
      <c r="B13" s="23">
        <f>SUM(B5:B12)</f>
        <v>403</v>
      </c>
      <c r="C13" s="16">
        <f t="shared" ref="C13:D13" si="5">SUM(C5:C12)</f>
        <v>404</v>
      </c>
      <c r="D13" s="16">
        <f t="shared" si="5"/>
        <v>428</v>
      </c>
      <c r="E13" s="24">
        <f>D13/C13-1</f>
        <v>5.9405940594059459E-2</v>
      </c>
      <c r="F13" s="16">
        <f t="shared" ref="F13:H13" si="6">SUM(F5:F12)</f>
        <v>1515</v>
      </c>
      <c r="G13" s="16">
        <f t="shared" si="6"/>
        <v>1538</v>
      </c>
      <c r="H13" s="16">
        <f t="shared" si="6"/>
        <v>1784</v>
      </c>
      <c r="I13" s="17">
        <f>H13/G13-1</f>
        <v>0.15994798439531865</v>
      </c>
      <c r="J13" s="23">
        <f t="shared" ref="J13:L13" si="7">SUM(J5:J12)</f>
        <v>28876</v>
      </c>
      <c r="K13" s="16">
        <f t="shared" si="7"/>
        <v>27049</v>
      </c>
      <c r="L13" s="16">
        <f t="shared" si="7"/>
        <v>29024</v>
      </c>
      <c r="M13" s="24">
        <f>L13/K13-1</f>
        <v>7.3015638286073381E-2</v>
      </c>
      <c r="N13" s="16">
        <f t="shared" ref="N13:P13" si="8">SUM(N5:N12)</f>
        <v>30794</v>
      </c>
      <c r="O13" s="16">
        <f t="shared" si="8"/>
        <v>28991</v>
      </c>
      <c r="P13" s="16">
        <f t="shared" si="8"/>
        <v>31236</v>
      </c>
      <c r="Q13" s="17">
        <f>P13/O13-1</f>
        <v>7.7437825532061577E-2</v>
      </c>
    </row>
    <row r="14" spans="1:17" s="41" customFormat="1" ht="12" customHeight="1" x14ac:dyDescent="0.2">
      <c r="A14" s="41" t="s">
        <v>349</v>
      </c>
    </row>
    <row r="15" spans="1:17" s="41" customFormat="1" ht="12" customHeight="1" x14ac:dyDescent="0.2"/>
    <row r="16" spans="1:17" s="41" customFormat="1" ht="12" customHeight="1" x14ac:dyDescent="0.2"/>
    <row r="17" s="41" customFormat="1" ht="12" customHeight="1" x14ac:dyDescent="0.2"/>
    <row r="18" s="41" customFormat="1" ht="12" customHeight="1" x14ac:dyDescent="0.2"/>
    <row r="19" s="41" customFormat="1" ht="12" customHeight="1" x14ac:dyDescent="0.2"/>
    <row r="20" s="41" customFormat="1" ht="12" customHeight="1" x14ac:dyDescent="0.2"/>
    <row r="21" s="41" customFormat="1" ht="12" customHeight="1" x14ac:dyDescent="0.2"/>
    <row r="22" s="41" customFormat="1" ht="12" customHeight="1" x14ac:dyDescent="0.2"/>
    <row r="23" s="41" customFormat="1" ht="12" customHeight="1" x14ac:dyDescent="0.2"/>
    <row r="24" s="41" customFormat="1" ht="12" customHeight="1" x14ac:dyDescent="0.2"/>
    <row r="25" s="41" customFormat="1" ht="12" customHeight="1" x14ac:dyDescent="0.2"/>
    <row r="26" s="41" customFormat="1" ht="12" customHeight="1" x14ac:dyDescent="0.2"/>
    <row r="27" s="41" customFormat="1" ht="12" customHeight="1" x14ac:dyDescent="0.2"/>
    <row r="28" s="41" customFormat="1" ht="12" customHeight="1" x14ac:dyDescent="0.2"/>
    <row r="29" s="41" customFormat="1" ht="12" customHeight="1" x14ac:dyDescent="0.2"/>
    <row r="30" s="38" customFormat="1" ht="12" customHeight="1" x14ac:dyDescent="0.3"/>
    <row r="31" s="38" customFormat="1" ht="12" customHeight="1" x14ac:dyDescent="0.3"/>
    <row r="32" s="38" customFormat="1" ht="12" customHeight="1" x14ac:dyDescent="0.3"/>
    <row r="33" s="38" customFormat="1" ht="12" customHeight="1" x14ac:dyDescent="0.3"/>
  </sheetData>
  <mergeCells count="5"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scale="91" orientation="portrait" r:id="rId1"/>
  <ignoredErrors>
    <ignoredError sqref="B13:H13 N13:Q13" formulaRange="1"/>
    <ignoredError sqref="I13:M13" formula="1" formulaRange="1"/>
  </ignoredErrors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F7FA1-8C78-48B6-898E-109A97D7D6A9}">
  <dimension ref="A1:Q33"/>
  <sheetViews>
    <sheetView showGridLines="0" zoomScale="120" zoomScaleNormal="120" workbookViewId="0">
      <selection activeCell="I1" sqref="I1"/>
    </sheetView>
  </sheetViews>
  <sheetFormatPr defaultColWidth="9.109375" defaultRowHeight="14.4" x14ac:dyDescent="0.3"/>
  <cols>
    <col min="1" max="1" width="15.6640625" style="38" customWidth="1"/>
    <col min="2" max="17" width="7.6640625" style="38" customWidth="1"/>
    <col min="18" max="24" width="5.6640625" style="38" customWidth="1"/>
    <col min="25" max="16384" width="9.109375" style="38"/>
  </cols>
  <sheetData>
    <row r="1" spans="1:17" ht="19.95" customHeight="1" x14ac:dyDescent="0.3">
      <c r="A1" s="1" t="s">
        <v>214</v>
      </c>
      <c r="B1" s="30"/>
      <c r="C1" s="30"/>
      <c r="D1" s="30"/>
      <c r="E1" s="30"/>
      <c r="F1" s="30"/>
      <c r="G1" s="34"/>
    </row>
    <row r="2" spans="1:17" s="41" customFormat="1" ht="25.2" customHeight="1" thickBot="1" x14ac:dyDescent="0.25"/>
    <row r="3" spans="1:17" s="41" customFormat="1" ht="13.95" customHeight="1" x14ac:dyDescent="0.2">
      <c r="A3" s="209" t="s">
        <v>71</v>
      </c>
      <c r="B3" s="211" t="s">
        <v>50</v>
      </c>
      <c r="C3" s="212"/>
      <c r="D3" s="212"/>
      <c r="E3" s="213"/>
      <c r="F3" s="212" t="s">
        <v>51</v>
      </c>
      <c r="G3" s="212"/>
      <c r="H3" s="212"/>
      <c r="I3" s="212"/>
      <c r="J3" s="211" t="s">
        <v>52</v>
      </c>
      <c r="K3" s="212"/>
      <c r="L3" s="212"/>
      <c r="M3" s="213"/>
      <c r="N3" s="212" t="s">
        <v>165</v>
      </c>
      <c r="O3" s="212"/>
      <c r="P3" s="212"/>
      <c r="Q3" s="213"/>
    </row>
    <row r="4" spans="1:17" s="41" customFormat="1" ht="24.9" customHeight="1" x14ac:dyDescent="0.2">
      <c r="A4" s="210"/>
      <c r="B4" s="142">
        <v>2019</v>
      </c>
      <c r="C4" s="143">
        <v>2022</v>
      </c>
      <c r="D4" s="143">
        <v>2023</v>
      </c>
      <c r="E4" s="144" t="s">
        <v>338</v>
      </c>
      <c r="F4" s="143">
        <v>2019</v>
      </c>
      <c r="G4" s="143">
        <v>2022</v>
      </c>
      <c r="H4" s="143">
        <v>2023</v>
      </c>
      <c r="I4" s="143" t="s">
        <v>338</v>
      </c>
      <c r="J4" s="142">
        <v>2019</v>
      </c>
      <c r="K4" s="143">
        <v>2022</v>
      </c>
      <c r="L4" s="143">
        <v>2023</v>
      </c>
      <c r="M4" s="144" t="s">
        <v>338</v>
      </c>
      <c r="N4" s="143">
        <v>2019</v>
      </c>
      <c r="O4" s="66">
        <v>2022</v>
      </c>
      <c r="P4" s="66">
        <v>2023</v>
      </c>
      <c r="Q4" s="67" t="s">
        <v>338</v>
      </c>
    </row>
    <row r="5" spans="1:17" s="41" customFormat="1" ht="12" customHeight="1" x14ac:dyDescent="0.2">
      <c r="A5" s="26" t="s">
        <v>72</v>
      </c>
      <c r="B5" s="27">
        <v>229</v>
      </c>
      <c r="C5" s="27">
        <v>258</v>
      </c>
      <c r="D5" s="27">
        <v>263</v>
      </c>
      <c r="E5" s="22">
        <f t="shared" ref="E5:E7" si="0">D5/C5-1</f>
        <v>1.9379844961240345E-2</v>
      </c>
      <c r="F5" s="27">
        <v>916</v>
      </c>
      <c r="G5" s="27">
        <v>981</v>
      </c>
      <c r="H5" s="13">
        <v>1239</v>
      </c>
      <c r="I5" s="15">
        <f t="shared" ref="I5:I7" si="1">H5/G5-1</f>
        <v>0.26299694189602452</v>
      </c>
      <c r="J5" s="13">
        <v>20632</v>
      </c>
      <c r="K5" s="13">
        <v>19923</v>
      </c>
      <c r="L5" s="13">
        <v>21617</v>
      </c>
      <c r="M5" s="22">
        <f t="shared" ref="M5:M7" si="2">L5/K5-1</f>
        <v>8.5027355317974118E-2</v>
      </c>
      <c r="N5" s="13">
        <f t="shared" ref="N5:P8" si="3">B5+F5+J5</f>
        <v>21777</v>
      </c>
      <c r="O5" s="69">
        <f t="shared" si="3"/>
        <v>21162</v>
      </c>
      <c r="P5" s="69">
        <f t="shared" si="3"/>
        <v>23119</v>
      </c>
      <c r="Q5" s="82">
        <f t="shared" ref="Q5:Q7" si="4">P5/O5-1</f>
        <v>9.2477081561289198E-2</v>
      </c>
    </row>
    <row r="6" spans="1:17" s="41" customFormat="1" ht="12" customHeight="1" x14ac:dyDescent="0.2">
      <c r="A6" s="26" t="s">
        <v>73</v>
      </c>
      <c r="B6" s="27">
        <v>154</v>
      </c>
      <c r="C6" s="27">
        <v>123</v>
      </c>
      <c r="D6" s="27">
        <v>140</v>
      </c>
      <c r="E6" s="22">
        <f t="shared" si="0"/>
        <v>0.13821138211382111</v>
      </c>
      <c r="F6" s="27">
        <v>536</v>
      </c>
      <c r="G6" s="27">
        <v>469</v>
      </c>
      <c r="H6" s="27">
        <v>473</v>
      </c>
      <c r="I6" s="15">
        <f t="shared" si="1"/>
        <v>8.5287846481876262E-3</v>
      </c>
      <c r="J6" s="13">
        <v>7055</v>
      </c>
      <c r="K6" s="13">
        <v>6203</v>
      </c>
      <c r="L6" s="13">
        <v>6332</v>
      </c>
      <c r="M6" s="22">
        <f t="shared" si="2"/>
        <v>2.0796388844107616E-2</v>
      </c>
      <c r="N6" s="13">
        <f t="shared" si="3"/>
        <v>7745</v>
      </c>
      <c r="O6" s="13">
        <f t="shared" si="3"/>
        <v>6795</v>
      </c>
      <c r="P6" s="13">
        <f t="shared" si="3"/>
        <v>6945</v>
      </c>
      <c r="Q6" s="15">
        <f t="shared" si="4"/>
        <v>2.207505518763786E-2</v>
      </c>
    </row>
    <row r="7" spans="1:17" s="41" customFormat="1" ht="12" customHeight="1" x14ac:dyDescent="0.2">
      <c r="A7" s="26" t="s">
        <v>207</v>
      </c>
      <c r="B7" s="27">
        <v>20</v>
      </c>
      <c r="C7" s="27">
        <v>23</v>
      </c>
      <c r="D7" s="27">
        <v>25</v>
      </c>
      <c r="E7" s="22">
        <f t="shared" si="0"/>
        <v>8.6956521739130377E-2</v>
      </c>
      <c r="F7" s="27">
        <v>63</v>
      </c>
      <c r="G7" s="27">
        <v>88</v>
      </c>
      <c r="H7" s="27">
        <v>72</v>
      </c>
      <c r="I7" s="15">
        <f t="shared" si="1"/>
        <v>-0.18181818181818177</v>
      </c>
      <c r="J7" s="13">
        <v>1174</v>
      </c>
      <c r="K7" s="27">
        <v>923</v>
      </c>
      <c r="L7" s="13">
        <v>1074</v>
      </c>
      <c r="M7" s="22">
        <f t="shared" si="2"/>
        <v>0.16359696641386789</v>
      </c>
      <c r="N7" s="13">
        <f t="shared" si="3"/>
        <v>1257</v>
      </c>
      <c r="O7" s="13">
        <f t="shared" si="3"/>
        <v>1034</v>
      </c>
      <c r="P7" s="13">
        <f t="shared" si="3"/>
        <v>1171</v>
      </c>
      <c r="Q7" s="15">
        <f t="shared" si="4"/>
        <v>0.13249516441005804</v>
      </c>
    </row>
    <row r="8" spans="1:17" s="41" customFormat="1" ht="12" customHeight="1" x14ac:dyDescent="0.2">
      <c r="A8" s="26" t="s">
        <v>70</v>
      </c>
      <c r="B8" s="27">
        <v>0</v>
      </c>
      <c r="C8" s="27">
        <v>0</v>
      </c>
      <c r="D8" s="27">
        <v>0</v>
      </c>
      <c r="E8" s="22" t="s">
        <v>62</v>
      </c>
      <c r="F8" s="27">
        <v>0</v>
      </c>
      <c r="G8" s="27">
        <v>0</v>
      </c>
      <c r="H8" s="27">
        <v>0</v>
      </c>
      <c r="I8" s="15" t="s">
        <v>62</v>
      </c>
      <c r="J8" s="27">
        <v>15</v>
      </c>
      <c r="K8" s="27">
        <v>0</v>
      </c>
      <c r="L8" s="27">
        <v>1</v>
      </c>
      <c r="M8" s="22" t="s">
        <v>62</v>
      </c>
      <c r="N8" s="13">
        <f t="shared" si="3"/>
        <v>15</v>
      </c>
      <c r="O8" s="13">
        <f t="shared" si="3"/>
        <v>0</v>
      </c>
      <c r="P8" s="13">
        <f t="shared" si="3"/>
        <v>1</v>
      </c>
      <c r="Q8" s="15" t="s">
        <v>62</v>
      </c>
    </row>
    <row r="9" spans="1:17" s="41" customFormat="1" ht="12" customHeight="1" thickBot="1" x14ac:dyDescent="0.25">
      <c r="A9" s="28" t="s">
        <v>0</v>
      </c>
      <c r="B9" s="23">
        <f>SUM(B5:B8)</f>
        <v>403</v>
      </c>
      <c r="C9" s="16">
        <f t="shared" ref="C9:D9" si="5">SUM(C5:C8)</f>
        <v>404</v>
      </c>
      <c r="D9" s="16">
        <f t="shared" si="5"/>
        <v>428</v>
      </c>
      <c r="E9" s="24">
        <f>D9/C9-1</f>
        <v>5.9405940594059459E-2</v>
      </c>
      <c r="F9" s="16">
        <f t="shared" ref="F9:H9" si="6">SUM(F5:F8)</f>
        <v>1515</v>
      </c>
      <c r="G9" s="16">
        <f t="shared" si="6"/>
        <v>1538</v>
      </c>
      <c r="H9" s="16">
        <f t="shared" si="6"/>
        <v>1784</v>
      </c>
      <c r="I9" s="17">
        <f>H9/G9-1</f>
        <v>0.15994798439531865</v>
      </c>
      <c r="J9" s="23">
        <f t="shared" ref="J9:L9" si="7">SUM(J5:J8)</f>
        <v>28876</v>
      </c>
      <c r="K9" s="16">
        <f t="shared" si="7"/>
        <v>27049</v>
      </c>
      <c r="L9" s="16">
        <f t="shared" si="7"/>
        <v>29024</v>
      </c>
      <c r="M9" s="24">
        <f>L9/K9-1</f>
        <v>7.3015638286073381E-2</v>
      </c>
      <c r="N9" s="16">
        <f t="shared" ref="N9:P9" si="8">SUM(N5:N8)</f>
        <v>30794</v>
      </c>
      <c r="O9" s="16">
        <f t="shared" si="8"/>
        <v>28991</v>
      </c>
      <c r="P9" s="16">
        <f t="shared" si="8"/>
        <v>31236</v>
      </c>
      <c r="Q9" s="17">
        <f>P9/O9-1</f>
        <v>7.7437825532061577E-2</v>
      </c>
    </row>
    <row r="10" spans="1:17" s="41" customFormat="1" ht="12" customHeight="1" x14ac:dyDescent="0.2">
      <c r="A10" s="41" t="s">
        <v>349</v>
      </c>
    </row>
    <row r="11" spans="1:17" s="41" customFormat="1" ht="12" customHeight="1" x14ac:dyDescent="0.2"/>
    <row r="12" spans="1:17" s="41" customFormat="1" ht="12" customHeight="1" x14ac:dyDescent="0.2"/>
    <row r="13" spans="1:17" s="41" customFormat="1" ht="12" customHeight="1" x14ac:dyDescent="0.2"/>
    <row r="14" spans="1:17" s="41" customFormat="1" ht="12" customHeight="1" x14ac:dyDescent="0.2"/>
    <row r="15" spans="1:17" s="41" customFormat="1" ht="12" customHeight="1" x14ac:dyDescent="0.2"/>
    <row r="16" spans="1:17" s="41" customFormat="1" ht="12" customHeight="1" x14ac:dyDescent="0.2"/>
    <row r="17" s="41" customFormat="1" ht="12" customHeight="1" x14ac:dyDescent="0.2"/>
    <row r="18" s="41" customFormat="1" ht="12" customHeight="1" x14ac:dyDescent="0.2"/>
    <row r="19" s="41" customFormat="1" ht="12" customHeight="1" x14ac:dyDescent="0.2"/>
    <row r="20" s="41" customFormat="1" ht="12" customHeight="1" x14ac:dyDescent="0.2"/>
    <row r="21" s="41" customFormat="1" ht="12" customHeight="1" x14ac:dyDescent="0.2"/>
    <row r="22" s="41" customFormat="1" ht="12" customHeight="1" x14ac:dyDescent="0.2"/>
    <row r="23" s="41" customFormat="1" ht="12" customHeight="1" x14ac:dyDescent="0.2"/>
    <row r="24" s="41" customFormat="1" ht="12" customHeight="1" x14ac:dyDescent="0.2"/>
    <row r="25" s="41" customFormat="1" ht="12" customHeight="1" x14ac:dyDescent="0.2"/>
    <row r="26" s="41" customFormat="1" ht="12" customHeight="1" x14ac:dyDescent="0.2"/>
    <row r="27" s="41" customFormat="1" ht="12" customHeight="1" x14ac:dyDescent="0.2"/>
    <row r="28" s="41" customFormat="1" ht="12" customHeight="1" x14ac:dyDescent="0.2"/>
    <row r="29" s="41" customFormat="1" ht="12" customHeight="1" x14ac:dyDescent="0.2"/>
    <row r="30" s="38" customFormat="1" ht="12" customHeight="1" x14ac:dyDescent="0.3"/>
    <row r="31" s="38" customFormat="1" ht="12" customHeight="1" x14ac:dyDescent="0.3"/>
    <row r="32" s="38" customFormat="1" ht="12" customHeight="1" x14ac:dyDescent="0.3"/>
    <row r="33" s="38" customFormat="1" ht="12" customHeight="1" x14ac:dyDescent="0.3"/>
  </sheetData>
  <mergeCells count="5"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scale="91" orientation="portrait" r:id="rId1"/>
  <ignoredErrors>
    <ignoredError sqref="B9:H9 N9:Q9" formulaRange="1"/>
    <ignoredError sqref="I9:M9" formula="1" formulaRange="1"/>
  </ignoredErrors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A216D-EA1A-4838-A364-F4870C5091FD}">
  <dimension ref="A1:Q33"/>
  <sheetViews>
    <sheetView showGridLines="0" zoomScale="120" zoomScaleNormal="120" workbookViewId="0">
      <selection activeCell="J1" sqref="J1"/>
    </sheetView>
  </sheetViews>
  <sheetFormatPr defaultColWidth="9.109375" defaultRowHeight="14.4" x14ac:dyDescent="0.3"/>
  <cols>
    <col min="1" max="1" width="15.6640625" style="38" customWidth="1"/>
    <col min="2" max="17" width="7.6640625" style="38" customWidth="1"/>
    <col min="18" max="24" width="5.6640625" style="38" customWidth="1"/>
    <col min="25" max="16384" width="9.109375" style="38"/>
  </cols>
  <sheetData>
    <row r="1" spans="1:17" ht="19.95" customHeight="1" x14ac:dyDescent="0.3">
      <c r="A1" s="1" t="s">
        <v>297</v>
      </c>
      <c r="B1" s="30"/>
      <c r="C1" s="30"/>
      <c r="D1" s="30"/>
      <c r="E1" s="30"/>
      <c r="F1" s="30"/>
      <c r="G1" s="34"/>
    </row>
    <row r="2" spans="1:17" s="41" customFormat="1" ht="25.2" customHeight="1" thickBot="1" x14ac:dyDescent="0.25"/>
    <row r="3" spans="1:17" s="41" customFormat="1" ht="13.95" customHeight="1" x14ac:dyDescent="0.2">
      <c r="A3" s="209" t="s">
        <v>61</v>
      </c>
      <c r="B3" s="211" t="s">
        <v>50</v>
      </c>
      <c r="C3" s="212"/>
      <c r="D3" s="212"/>
      <c r="E3" s="213"/>
      <c r="F3" s="212" t="s">
        <v>51</v>
      </c>
      <c r="G3" s="212"/>
      <c r="H3" s="212"/>
      <c r="I3" s="212"/>
      <c r="J3" s="211" t="s">
        <v>52</v>
      </c>
      <c r="K3" s="212"/>
      <c r="L3" s="212"/>
      <c r="M3" s="213"/>
      <c r="N3" s="212" t="s">
        <v>165</v>
      </c>
      <c r="O3" s="212"/>
      <c r="P3" s="212"/>
      <c r="Q3" s="213"/>
    </row>
    <row r="4" spans="1:17" s="41" customFormat="1" ht="24.9" customHeight="1" x14ac:dyDescent="0.2">
      <c r="A4" s="210"/>
      <c r="B4" s="142">
        <v>2019</v>
      </c>
      <c r="C4" s="143">
        <v>2022</v>
      </c>
      <c r="D4" s="143">
        <v>2023</v>
      </c>
      <c r="E4" s="144" t="s">
        <v>338</v>
      </c>
      <c r="F4" s="143">
        <v>2019</v>
      </c>
      <c r="G4" s="143">
        <v>2022</v>
      </c>
      <c r="H4" s="143">
        <v>2023</v>
      </c>
      <c r="I4" s="143" t="s">
        <v>338</v>
      </c>
      <c r="J4" s="142">
        <v>2019</v>
      </c>
      <c r="K4" s="143">
        <v>2022</v>
      </c>
      <c r="L4" s="143">
        <v>2023</v>
      </c>
      <c r="M4" s="144" t="s">
        <v>338</v>
      </c>
      <c r="N4" s="143">
        <v>2019</v>
      </c>
      <c r="O4" s="66">
        <v>2022</v>
      </c>
      <c r="P4" s="66">
        <v>2023</v>
      </c>
      <c r="Q4" s="67" t="s">
        <v>338</v>
      </c>
    </row>
    <row r="5" spans="1:17" s="41" customFormat="1" ht="12" customHeight="1" x14ac:dyDescent="0.2">
      <c r="A5" s="26" t="s">
        <v>55</v>
      </c>
      <c r="B5" s="27">
        <v>2</v>
      </c>
      <c r="C5" s="27">
        <v>1</v>
      </c>
      <c r="D5" s="27">
        <v>0</v>
      </c>
      <c r="E5" s="22">
        <f t="shared" ref="E5:E6" si="0">D5/C5-1</f>
        <v>-1</v>
      </c>
      <c r="F5" s="27">
        <v>9</v>
      </c>
      <c r="G5" s="27">
        <v>11</v>
      </c>
      <c r="H5" s="27">
        <v>11</v>
      </c>
      <c r="I5" s="15">
        <f t="shared" ref="I5:I6" si="1">H5/G5-1</f>
        <v>0</v>
      </c>
      <c r="J5" s="13">
        <v>267</v>
      </c>
      <c r="K5" s="13">
        <v>264</v>
      </c>
      <c r="L5" s="13">
        <v>268</v>
      </c>
      <c r="M5" s="22">
        <f>L5/K5-1</f>
        <v>1.5151515151515138E-2</v>
      </c>
      <c r="N5" s="13">
        <f t="shared" ref="N5:P7" si="2">B5+F5+J5</f>
        <v>278</v>
      </c>
      <c r="O5" s="69">
        <f t="shared" si="2"/>
        <v>276</v>
      </c>
      <c r="P5" s="69">
        <f t="shared" si="2"/>
        <v>279</v>
      </c>
      <c r="Q5" s="82">
        <f>P5/O5-1</f>
        <v>1.0869565217391353E-2</v>
      </c>
    </row>
    <row r="6" spans="1:17" s="41" customFormat="1" ht="12" customHeight="1" x14ac:dyDescent="0.2">
      <c r="A6" s="26" t="s">
        <v>56</v>
      </c>
      <c r="B6" s="27">
        <v>202</v>
      </c>
      <c r="C6" s="27">
        <v>212</v>
      </c>
      <c r="D6" s="27">
        <v>210</v>
      </c>
      <c r="E6" s="22">
        <f t="shared" si="0"/>
        <v>-9.4339622641509413E-3</v>
      </c>
      <c r="F6" s="27">
        <v>809</v>
      </c>
      <c r="G6" s="27">
        <v>771</v>
      </c>
      <c r="H6" s="27">
        <v>938</v>
      </c>
      <c r="I6" s="15">
        <f t="shared" si="1"/>
        <v>0.2166018158236056</v>
      </c>
      <c r="J6" s="13">
        <v>18293</v>
      </c>
      <c r="K6" s="13">
        <v>16641</v>
      </c>
      <c r="L6" s="13">
        <v>18179</v>
      </c>
      <c r="M6" s="22">
        <f t="shared" ref="M6" si="3">L6/K6-1</f>
        <v>9.2422330388798768E-2</v>
      </c>
      <c r="N6" s="13">
        <f t="shared" si="2"/>
        <v>19304</v>
      </c>
      <c r="O6" s="13">
        <f t="shared" si="2"/>
        <v>17624</v>
      </c>
      <c r="P6" s="13">
        <f t="shared" si="2"/>
        <v>19327</v>
      </c>
      <c r="Q6" s="15">
        <f t="shared" ref="Q6" si="4">P6/O6-1</f>
        <v>9.6629596005447072E-2</v>
      </c>
    </row>
    <row r="7" spans="1:17" s="41" customFormat="1" ht="12" customHeight="1" x14ac:dyDescent="0.2">
      <c r="A7" s="26" t="s">
        <v>57</v>
      </c>
      <c r="B7" s="27">
        <v>199</v>
      </c>
      <c r="C7" s="27">
        <v>191</v>
      </c>
      <c r="D7" s="27">
        <v>218</v>
      </c>
      <c r="E7" s="22">
        <f>D7/C7-1</f>
        <v>0.1413612565445026</v>
      </c>
      <c r="F7" s="27">
        <v>697</v>
      </c>
      <c r="G7" s="27">
        <v>756</v>
      </c>
      <c r="H7" s="27">
        <v>835</v>
      </c>
      <c r="I7" s="15">
        <f>H7/G7-1</f>
        <v>0.10449735449735442</v>
      </c>
      <c r="J7" s="13">
        <v>10316</v>
      </c>
      <c r="K7" s="13">
        <v>10144</v>
      </c>
      <c r="L7" s="13">
        <v>10577</v>
      </c>
      <c r="M7" s="22">
        <f>L7/K7-1</f>
        <v>4.2685331230283952E-2</v>
      </c>
      <c r="N7" s="13">
        <f t="shared" si="2"/>
        <v>11212</v>
      </c>
      <c r="O7" s="13">
        <f t="shared" si="2"/>
        <v>11091</v>
      </c>
      <c r="P7" s="13">
        <f t="shared" si="2"/>
        <v>11630</v>
      </c>
      <c r="Q7" s="15">
        <f>P7/O7-1</f>
        <v>4.859796231178426E-2</v>
      </c>
    </row>
    <row r="8" spans="1:17" s="41" customFormat="1" ht="12" customHeight="1" thickBot="1" x14ac:dyDescent="0.25">
      <c r="A8" s="28" t="s">
        <v>0</v>
      </c>
      <c r="B8" s="23">
        <f>SUM(B5:B7)</f>
        <v>403</v>
      </c>
      <c r="C8" s="16">
        <f t="shared" ref="C8:D8" si="5">SUM(C5:C7)</f>
        <v>404</v>
      </c>
      <c r="D8" s="16">
        <f t="shared" si="5"/>
        <v>428</v>
      </c>
      <c r="E8" s="24">
        <f>D8/C8-1</f>
        <v>5.9405940594059459E-2</v>
      </c>
      <c r="F8" s="16">
        <f t="shared" ref="F8:H8" si="6">SUM(F5:F7)</f>
        <v>1515</v>
      </c>
      <c r="G8" s="16">
        <f t="shared" si="6"/>
        <v>1538</v>
      </c>
      <c r="H8" s="16">
        <f t="shared" si="6"/>
        <v>1784</v>
      </c>
      <c r="I8" s="17">
        <f>H8/G8-1</f>
        <v>0.15994798439531865</v>
      </c>
      <c r="J8" s="23">
        <f t="shared" ref="J8:L8" si="7">SUM(J5:J7)</f>
        <v>28876</v>
      </c>
      <c r="K8" s="16">
        <f t="shared" si="7"/>
        <v>27049</v>
      </c>
      <c r="L8" s="16">
        <f t="shared" si="7"/>
        <v>29024</v>
      </c>
      <c r="M8" s="24">
        <f>L8/K8-1</f>
        <v>7.3015638286073381E-2</v>
      </c>
      <c r="N8" s="16">
        <f t="shared" ref="N8:P8" si="8">SUM(N5:N7)</f>
        <v>30794</v>
      </c>
      <c r="O8" s="16">
        <f t="shared" si="8"/>
        <v>28991</v>
      </c>
      <c r="P8" s="16">
        <f t="shared" si="8"/>
        <v>31236</v>
      </c>
      <c r="Q8" s="17">
        <f>P8/O8-1</f>
        <v>7.7437825532061577E-2</v>
      </c>
    </row>
    <row r="9" spans="1:17" s="41" customFormat="1" ht="12" customHeight="1" x14ac:dyDescent="0.2"/>
    <row r="10" spans="1:17" s="41" customFormat="1" ht="12" customHeight="1" x14ac:dyDescent="0.2"/>
    <row r="11" spans="1:17" s="41" customFormat="1" ht="12" customHeight="1" x14ac:dyDescent="0.2"/>
    <row r="12" spans="1:17" s="41" customFormat="1" ht="12" customHeight="1" x14ac:dyDescent="0.2"/>
    <row r="13" spans="1:17" s="41" customFormat="1" ht="12" customHeight="1" x14ac:dyDescent="0.2"/>
    <row r="14" spans="1:17" s="41" customFormat="1" ht="12" customHeight="1" x14ac:dyDescent="0.2"/>
    <row r="15" spans="1:17" s="41" customFormat="1" ht="12" customHeight="1" x14ac:dyDescent="0.2"/>
    <row r="16" spans="1:17" s="41" customFormat="1" ht="12" customHeight="1" x14ac:dyDescent="0.2"/>
    <row r="17" s="41" customFormat="1" ht="12" customHeight="1" x14ac:dyDescent="0.2"/>
    <row r="18" s="41" customFormat="1" ht="12" customHeight="1" x14ac:dyDescent="0.2"/>
    <row r="19" s="41" customFormat="1" ht="12" customHeight="1" x14ac:dyDescent="0.2"/>
    <row r="20" s="41" customFormat="1" ht="12" customHeight="1" x14ac:dyDescent="0.2"/>
    <row r="21" s="41" customFormat="1" ht="12" customHeight="1" x14ac:dyDescent="0.2"/>
    <row r="22" s="41" customFormat="1" ht="12" customHeight="1" x14ac:dyDescent="0.2"/>
    <row r="23" s="41" customFormat="1" ht="12" customHeight="1" x14ac:dyDescent="0.2"/>
    <row r="24" s="41" customFormat="1" ht="12" customHeight="1" x14ac:dyDescent="0.2"/>
    <row r="25" s="41" customFormat="1" ht="12" customHeight="1" x14ac:dyDescent="0.2"/>
    <row r="26" s="41" customFormat="1" ht="12" customHeight="1" x14ac:dyDescent="0.2"/>
    <row r="27" s="41" customFormat="1" ht="12" customHeight="1" x14ac:dyDescent="0.2"/>
    <row r="28" s="41" customFormat="1" ht="12" customHeight="1" x14ac:dyDescent="0.2"/>
    <row r="29" s="41" customFormat="1" ht="12" customHeight="1" x14ac:dyDescent="0.2"/>
    <row r="30" s="38" customFormat="1" ht="12" customHeight="1" x14ac:dyDescent="0.3"/>
    <row r="31" s="38" customFormat="1" ht="12" customHeight="1" x14ac:dyDescent="0.3"/>
    <row r="32" s="38" customFormat="1" ht="12" customHeight="1" x14ac:dyDescent="0.3"/>
    <row r="33" s="38" customFormat="1" ht="12" customHeight="1" x14ac:dyDescent="0.3"/>
  </sheetData>
  <mergeCells count="5"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scale="91" orientation="portrait" r:id="rId1"/>
  <ignoredErrors>
    <ignoredError sqref="B8:H8 N8:Q8" formulaRange="1"/>
    <ignoredError sqref="I8:M8" formula="1" formulaRange="1"/>
  </ignoredErrors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F0B74-5366-4EAE-B6B6-BFD4DC993153}">
  <dimension ref="A1:Q33"/>
  <sheetViews>
    <sheetView showGridLines="0" zoomScale="120" zoomScaleNormal="120" workbookViewId="0">
      <selection activeCell="I1" sqref="I1"/>
    </sheetView>
  </sheetViews>
  <sheetFormatPr defaultColWidth="9.109375" defaultRowHeight="14.4" x14ac:dyDescent="0.3"/>
  <cols>
    <col min="1" max="1" width="15.6640625" style="38" customWidth="1"/>
    <col min="2" max="17" width="7.6640625" style="38" customWidth="1"/>
    <col min="18" max="24" width="5.6640625" style="38" customWidth="1"/>
    <col min="25" max="16384" width="9.109375" style="38"/>
  </cols>
  <sheetData>
    <row r="1" spans="1:17" ht="19.95" customHeight="1" x14ac:dyDescent="0.3">
      <c r="A1" s="1" t="s">
        <v>215</v>
      </c>
      <c r="B1" s="111"/>
      <c r="C1" s="111"/>
      <c r="D1" s="111"/>
      <c r="E1" s="111"/>
      <c r="F1" s="111"/>
    </row>
    <row r="2" spans="1:17" s="41" customFormat="1" ht="25.2" customHeight="1" thickBot="1" x14ac:dyDescent="0.25"/>
    <row r="3" spans="1:17" s="41" customFormat="1" ht="13.95" customHeight="1" x14ac:dyDescent="0.2">
      <c r="A3" s="209" t="s">
        <v>74</v>
      </c>
      <c r="B3" s="211" t="s">
        <v>50</v>
      </c>
      <c r="C3" s="212"/>
      <c r="D3" s="212"/>
      <c r="E3" s="213"/>
      <c r="F3" s="212" t="s">
        <v>51</v>
      </c>
      <c r="G3" s="212"/>
      <c r="H3" s="212"/>
      <c r="I3" s="212"/>
      <c r="J3" s="211" t="s">
        <v>52</v>
      </c>
      <c r="K3" s="212"/>
      <c r="L3" s="212"/>
      <c r="M3" s="213"/>
      <c r="N3" s="212" t="s">
        <v>165</v>
      </c>
      <c r="O3" s="212"/>
      <c r="P3" s="212"/>
      <c r="Q3" s="213"/>
    </row>
    <row r="4" spans="1:17" s="41" customFormat="1" ht="24.9" customHeight="1" x14ac:dyDescent="0.2">
      <c r="A4" s="210"/>
      <c r="B4" s="142">
        <v>2019</v>
      </c>
      <c r="C4" s="143">
        <v>2022</v>
      </c>
      <c r="D4" s="143">
        <v>2023</v>
      </c>
      <c r="E4" s="144" t="s">
        <v>338</v>
      </c>
      <c r="F4" s="143">
        <v>2019</v>
      </c>
      <c r="G4" s="143">
        <v>2022</v>
      </c>
      <c r="H4" s="143">
        <v>2023</v>
      </c>
      <c r="I4" s="143" t="s">
        <v>338</v>
      </c>
      <c r="J4" s="142">
        <v>2019</v>
      </c>
      <c r="K4" s="143">
        <v>2022</v>
      </c>
      <c r="L4" s="143">
        <v>2023</v>
      </c>
      <c r="M4" s="144" t="s">
        <v>338</v>
      </c>
      <c r="N4" s="143">
        <v>2019</v>
      </c>
      <c r="O4" s="66">
        <v>2022</v>
      </c>
      <c r="P4" s="66">
        <v>2023</v>
      </c>
      <c r="Q4" s="67" t="s">
        <v>338</v>
      </c>
    </row>
    <row r="5" spans="1:17" s="41" customFormat="1" ht="12" customHeight="1" x14ac:dyDescent="0.2">
      <c r="A5" s="26" t="s">
        <v>208</v>
      </c>
      <c r="B5" s="27">
        <v>202</v>
      </c>
      <c r="C5" s="27">
        <v>218</v>
      </c>
      <c r="D5" s="27">
        <v>223</v>
      </c>
      <c r="E5" s="22">
        <f>D5/C5-1</f>
        <v>2.2935779816513735E-2</v>
      </c>
      <c r="F5" s="27">
        <v>967</v>
      </c>
      <c r="G5" s="27">
        <v>970</v>
      </c>
      <c r="H5" s="13">
        <v>1173</v>
      </c>
      <c r="I5" s="15">
        <f>H5/G5-1</f>
        <v>0.20927835051546384</v>
      </c>
      <c r="J5" s="13">
        <v>22053</v>
      </c>
      <c r="K5" s="13">
        <v>20591</v>
      </c>
      <c r="L5" s="13">
        <v>22361</v>
      </c>
      <c r="M5" s="22">
        <f>L5/K5-1</f>
        <v>8.5959885386819535E-2</v>
      </c>
      <c r="N5" s="13">
        <f t="shared" ref="N5:P6" si="0">B5+F5+J5</f>
        <v>23222</v>
      </c>
      <c r="O5" s="69">
        <f t="shared" si="0"/>
        <v>21779</v>
      </c>
      <c r="P5" s="69">
        <f t="shared" si="0"/>
        <v>23757</v>
      </c>
      <c r="Q5" s="82">
        <f>P5/O5-1</f>
        <v>9.0821433490977599E-2</v>
      </c>
    </row>
    <row r="6" spans="1:17" s="41" customFormat="1" ht="12" customHeight="1" x14ac:dyDescent="0.2">
      <c r="A6" s="26" t="s">
        <v>209</v>
      </c>
      <c r="B6" s="27">
        <v>201</v>
      </c>
      <c r="C6" s="27">
        <v>186</v>
      </c>
      <c r="D6" s="27">
        <v>205</v>
      </c>
      <c r="E6" s="22">
        <f t="shared" ref="E6" si="1">D6/C6-1</f>
        <v>0.10215053763440851</v>
      </c>
      <c r="F6" s="27">
        <v>548</v>
      </c>
      <c r="G6" s="27">
        <v>568</v>
      </c>
      <c r="H6" s="27">
        <v>611</v>
      </c>
      <c r="I6" s="15">
        <f t="shared" ref="I6" si="2">H6/G6-1</f>
        <v>7.5704225352112742E-2</v>
      </c>
      <c r="J6" s="13">
        <v>6823</v>
      </c>
      <c r="K6" s="13">
        <v>6458</v>
      </c>
      <c r="L6" s="13">
        <v>6663</v>
      </c>
      <c r="M6" s="22">
        <f t="shared" ref="M6" si="3">L6/K6-1</f>
        <v>3.1743573861876762E-2</v>
      </c>
      <c r="N6" s="13">
        <f t="shared" si="0"/>
        <v>7572</v>
      </c>
      <c r="O6" s="13">
        <f t="shared" si="0"/>
        <v>7212</v>
      </c>
      <c r="P6" s="13">
        <f t="shared" si="0"/>
        <v>7479</v>
      </c>
      <c r="Q6" s="15">
        <f t="shared" ref="Q6" si="4">P6/O6-1</f>
        <v>3.7021630615640566E-2</v>
      </c>
    </row>
    <row r="7" spans="1:17" s="41" customFormat="1" ht="12" customHeight="1" thickBot="1" x14ac:dyDescent="0.25">
      <c r="A7" s="28" t="s">
        <v>0</v>
      </c>
      <c r="B7" s="23">
        <f>SUM(B5:B6)</f>
        <v>403</v>
      </c>
      <c r="C7" s="16">
        <f>SUM(C5:C6)</f>
        <v>404</v>
      </c>
      <c r="D7" s="16">
        <f>SUM(D5:D6)</f>
        <v>428</v>
      </c>
      <c r="E7" s="24">
        <f>D7/C7-1</f>
        <v>5.9405940594059459E-2</v>
      </c>
      <c r="F7" s="16">
        <f>SUM(F5:F6)</f>
        <v>1515</v>
      </c>
      <c r="G7" s="16">
        <f>SUM(G5:G6)</f>
        <v>1538</v>
      </c>
      <c r="H7" s="16">
        <f>SUM(H5:H6)</f>
        <v>1784</v>
      </c>
      <c r="I7" s="17">
        <f>H7/G7-1</f>
        <v>0.15994798439531865</v>
      </c>
      <c r="J7" s="23">
        <f>SUM(J5:J6)</f>
        <v>28876</v>
      </c>
      <c r="K7" s="16">
        <f>SUM(K5:K6)</f>
        <v>27049</v>
      </c>
      <c r="L7" s="16">
        <f>SUM(L5:L6)</f>
        <v>29024</v>
      </c>
      <c r="M7" s="24">
        <f>L7/K7-1</f>
        <v>7.3015638286073381E-2</v>
      </c>
      <c r="N7" s="16">
        <f>SUM(N5:N6)</f>
        <v>30794</v>
      </c>
      <c r="O7" s="16">
        <f>SUM(O5:O6)</f>
        <v>28991</v>
      </c>
      <c r="P7" s="16">
        <f>SUM(P5:P6)</f>
        <v>31236</v>
      </c>
      <c r="Q7" s="17">
        <f>P7/O7-1</f>
        <v>7.7437825532061577E-2</v>
      </c>
    </row>
    <row r="8" spans="1:17" s="41" customFormat="1" ht="12" customHeight="1" x14ac:dyDescent="0.2"/>
    <row r="9" spans="1:17" s="41" customFormat="1" ht="12" customHeight="1" x14ac:dyDescent="0.2"/>
    <row r="10" spans="1:17" s="41" customFormat="1" ht="12" customHeight="1" x14ac:dyDescent="0.2"/>
    <row r="11" spans="1:17" s="41" customFormat="1" ht="12" customHeight="1" x14ac:dyDescent="0.2"/>
    <row r="12" spans="1:17" s="41" customFormat="1" ht="12" customHeight="1" x14ac:dyDescent="0.2"/>
    <row r="13" spans="1:17" s="41" customFormat="1" ht="12" customHeight="1" x14ac:dyDescent="0.2"/>
    <row r="14" spans="1:17" s="41" customFormat="1" ht="12" customHeight="1" x14ac:dyDescent="0.2"/>
    <row r="15" spans="1:17" s="41" customFormat="1" ht="12" customHeight="1" x14ac:dyDescent="0.2"/>
    <row r="16" spans="1:17" s="41" customFormat="1" ht="12" customHeight="1" x14ac:dyDescent="0.2"/>
    <row r="17" s="41" customFormat="1" ht="12" customHeight="1" x14ac:dyDescent="0.2"/>
    <row r="18" s="41" customFormat="1" ht="12" customHeight="1" x14ac:dyDescent="0.2"/>
    <row r="19" s="41" customFormat="1" ht="12" customHeight="1" x14ac:dyDescent="0.2"/>
    <row r="20" s="41" customFormat="1" ht="12" customHeight="1" x14ac:dyDescent="0.2"/>
    <row r="21" s="41" customFormat="1" ht="12" customHeight="1" x14ac:dyDescent="0.2"/>
    <row r="22" s="41" customFormat="1" ht="12" customHeight="1" x14ac:dyDescent="0.2"/>
    <row r="23" s="41" customFormat="1" ht="12" customHeight="1" x14ac:dyDescent="0.2"/>
    <row r="24" s="41" customFormat="1" ht="12" customHeight="1" x14ac:dyDescent="0.2"/>
    <row r="25" s="41" customFormat="1" ht="12" customHeight="1" x14ac:dyDescent="0.2"/>
    <row r="26" s="41" customFormat="1" ht="12" customHeight="1" x14ac:dyDescent="0.2"/>
    <row r="27" s="41" customFormat="1" ht="12" customHeight="1" x14ac:dyDescent="0.2"/>
    <row r="28" s="41" customFormat="1" ht="12" customHeight="1" x14ac:dyDescent="0.2"/>
    <row r="29" s="41" customFormat="1" ht="12" customHeight="1" x14ac:dyDescent="0.2"/>
    <row r="30" s="38" customFormat="1" ht="12" customHeight="1" x14ac:dyDescent="0.3"/>
    <row r="31" s="38" customFormat="1" ht="12" customHeight="1" x14ac:dyDescent="0.3"/>
    <row r="32" s="38" customFormat="1" ht="12" customHeight="1" x14ac:dyDescent="0.3"/>
    <row r="33" s="38" customFormat="1" ht="12" customHeight="1" x14ac:dyDescent="0.3"/>
  </sheetData>
  <mergeCells count="5">
    <mergeCell ref="N3:Q3"/>
    <mergeCell ref="A3:A4"/>
    <mergeCell ref="B3:E3"/>
    <mergeCell ref="F3:I3"/>
    <mergeCell ref="J3:M3"/>
  </mergeCells>
  <pageMargins left="0.7" right="0.7" top="0.75" bottom="0.75" header="0.3" footer="0.3"/>
  <pageSetup paperSize="9" scale="80" orientation="portrait" r:id="rId1"/>
  <ignoredErrors>
    <ignoredError sqref="B7:D7" formulaRange="1"/>
    <ignoredError sqref="E7:M7" formula="1" formulaRange="1"/>
  </ignoredErrors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6886D-8CDE-4259-A765-52F98F1BD685}">
  <dimension ref="A1:Q33"/>
  <sheetViews>
    <sheetView showGridLines="0" zoomScale="120" zoomScaleNormal="120" workbookViewId="0">
      <selection activeCell="I1" sqref="I1"/>
    </sheetView>
  </sheetViews>
  <sheetFormatPr defaultColWidth="9.109375" defaultRowHeight="14.4" x14ac:dyDescent="0.3"/>
  <cols>
    <col min="1" max="1" width="15.6640625" style="38" customWidth="1"/>
    <col min="2" max="17" width="7.6640625" style="38" customWidth="1"/>
    <col min="18" max="24" width="5.6640625" style="38" customWidth="1"/>
    <col min="25" max="16384" width="9.109375" style="38"/>
  </cols>
  <sheetData>
    <row r="1" spans="1:17" ht="19.95" customHeight="1" x14ac:dyDescent="0.3">
      <c r="A1" s="1" t="s">
        <v>216</v>
      </c>
      <c r="B1" s="30"/>
      <c r="C1" s="30"/>
      <c r="D1" s="30"/>
      <c r="E1" s="30"/>
      <c r="F1" s="30"/>
      <c r="G1" s="34"/>
    </row>
    <row r="2" spans="1:17" s="41" customFormat="1" ht="25.2" customHeight="1" thickBot="1" x14ac:dyDescent="0.25"/>
    <row r="3" spans="1:17" s="41" customFormat="1" ht="13.95" customHeight="1" x14ac:dyDescent="0.2">
      <c r="A3" s="209" t="s">
        <v>146</v>
      </c>
      <c r="B3" s="211" t="s">
        <v>50</v>
      </c>
      <c r="C3" s="212"/>
      <c r="D3" s="212"/>
      <c r="E3" s="213"/>
      <c r="F3" s="212" t="s">
        <v>51</v>
      </c>
      <c r="G3" s="212"/>
      <c r="H3" s="212"/>
      <c r="I3" s="212"/>
      <c r="J3" s="211" t="s">
        <v>52</v>
      </c>
      <c r="K3" s="212"/>
      <c r="L3" s="212"/>
      <c r="M3" s="213"/>
      <c r="N3" s="212" t="s">
        <v>165</v>
      </c>
      <c r="O3" s="212"/>
      <c r="P3" s="212"/>
      <c r="Q3" s="213"/>
    </row>
    <row r="4" spans="1:17" s="41" customFormat="1" ht="24.9" customHeight="1" x14ac:dyDescent="0.2">
      <c r="A4" s="210"/>
      <c r="B4" s="142">
        <v>2019</v>
      </c>
      <c r="C4" s="143">
        <v>2022</v>
      </c>
      <c r="D4" s="143">
        <v>2023</v>
      </c>
      <c r="E4" s="144" t="s">
        <v>338</v>
      </c>
      <c r="F4" s="143">
        <v>2019</v>
      </c>
      <c r="G4" s="143">
        <v>2022</v>
      </c>
      <c r="H4" s="143">
        <v>2023</v>
      </c>
      <c r="I4" s="143" t="s">
        <v>338</v>
      </c>
      <c r="J4" s="142">
        <v>2019</v>
      </c>
      <c r="K4" s="143">
        <v>2022</v>
      </c>
      <c r="L4" s="143">
        <v>2023</v>
      </c>
      <c r="M4" s="144" t="s">
        <v>338</v>
      </c>
      <c r="N4" s="143">
        <v>2019</v>
      </c>
      <c r="O4" s="66">
        <v>2022</v>
      </c>
      <c r="P4" s="66">
        <v>2023</v>
      </c>
      <c r="Q4" s="67" t="s">
        <v>338</v>
      </c>
    </row>
    <row r="5" spans="1:17" s="41" customFormat="1" ht="12" customHeight="1" x14ac:dyDescent="0.2">
      <c r="A5" s="26" t="s">
        <v>282</v>
      </c>
      <c r="B5" s="27">
        <v>38</v>
      </c>
      <c r="C5" s="27">
        <v>34</v>
      </c>
      <c r="D5" s="27">
        <v>27</v>
      </c>
      <c r="E5" s="22">
        <f t="shared" ref="E5:E12" si="0">D5/C5-1</f>
        <v>-0.20588235294117652</v>
      </c>
      <c r="F5" s="27">
        <v>94</v>
      </c>
      <c r="G5" s="27">
        <v>98</v>
      </c>
      <c r="H5" s="27">
        <v>98</v>
      </c>
      <c r="I5" s="15">
        <f t="shared" ref="I5:I12" si="1">H5/G5-1</f>
        <v>0</v>
      </c>
      <c r="J5" s="13">
        <v>1926</v>
      </c>
      <c r="K5" s="13">
        <v>1665</v>
      </c>
      <c r="L5" s="13">
        <v>1787</v>
      </c>
      <c r="M5" s="22">
        <f t="shared" ref="M5:M12" si="2">L5/K5-1</f>
        <v>7.3273273273273265E-2</v>
      </c>
      <c r="N5" s="13">
        <f t="shared" ref="N5:P12" si="3">B5+F5+J5</f>
        <v>2058</v>
      </c>
      <c r="O5" s="69">
        <f t="shared" si="3"/>
        <v>1797</v>
      </c>
      <c r="P5" s="69">
        <f t="shared" si="3"/>
        <v>1912</v>
      </c>
      <c r="Q5" s="82">
        <f t="shared" ref="Q5:Q12" si="4">P5/O5-1</f>
        <v>6.3995548135781899E-2</v>
      </c>
    </row>
    <row r="6" spans="1:17" s="41" customFormat="1" ht="12" customHeight="1" x14ac:dyDescent="0.2">
      <c r="A6" s="26" t="s">
        <v>283</v>
      </c>
      <c r="B6" s="27">
        <v>143</v>
      </c>
      <c r="C6" s="27">
        <v>147</v>
      </c>
      <c r="D6" s="27">
        <v>132</v>
      </c>
      <c r="E6" s="22">
        <f t="shared" si="0"/>
        <v>-0.10204081632653061</v>
      </c>
      <c r="F6" s="27">
        <v>721</v>
      </c>
      <c r="G6" s="27">
        <v>687</v>
      </c>
      <c r="H6" s="27">
        <v>775</v>
      </c>
      <c r="I6" s="15">
        <f t="shared" si="1"/>
        <v>0.12809315866084425</v>
      </c>
      <c r="J6" s="13">
        <v>17576</v>
      </c>
      <c r="K6" s="13">
        <v>16096</v>
      </c>
      <c r="L6" s="13">
        <v>17176</v>
      </c>
      <c r="M6" s="22">
        <f t="shared" si="2"/>
        <v>6.7097415506958358E-2</v>
      </c>
      <c r="N6" s="13">
        <f t="shared" si="3"/>
        <v>18440</v>
      </c>
      <c r="O6" s="13">
        <f t="shared" si="3"/>
        <v>16930</v>
      </c>
      <c r="P6" s="13">
        <f t="shared" si="3"/>
        <v>18083</v>
      </c>
      <c r="Q6" s="15">
        <f t="shared" si="4"/>
        <v>6.8103957471943311E-2</v>
      </c>
    </row>
    <row r="7" spans="1:17" s="41" customFormat="1" ht="12" customHeight="1" x14ac:dyDescent="0.2">
      <c r="A7" s="26" t="s">
        <v>284</v>
      </c>
      <c r="B7" s="27">
        <v>29</v>
      </c>
      <c r="C7" s="27">
        <v>30</v>
      </c>
      <c r="D7" s="27">
        <v>25</v>
      </c>
      <c r="E7" s="22">
        <f t="shared" si="0"/>
        <v>-0.16666666666666663</v>
      </c>
      <c r="F7" s="27">
        <v>111</v>
      </c>
      <c r="G7" s="27">
        <v>108</v>
      </c>
      <c r="H7" s="27">
        <v>112</v>
      </c>
      <c r="I7" s="15">
        <f t="shared" si="1"/>
        <v>3.7037037037036979E-2</v>
      </c>
      <c r="J7" s="13">
        <v>1130</v>
      </c>
      <c r="K7" s="13">
        <v>1044</v>
      </c>
      <c r="L7" s="13">
        <v>1072</v>
      </c>
      <c r="M7" s="22">
        <f t="shared" si="2"/>
        <v>2.6819923371647514E-2</v>
      </c>
      <c r="N7" s="13">
        <f t="shared" si="3"/>
        <v>1270</v>
      </c>
      <c r="O7" s="13">
        <f t="shared" si="3"/>
        <v>1182</v>
      </c>
      <c r="P7" s="13">
        <f t="shared" si="3"/>
        <v>1209</v>
      </c>
      <c r="Q7" s="15">
        <f t="shared" si="4"/>
        <v>2.2842639593908531E-2</v>
      </c>
    </row>
    <row r="8" spans="1:17" s="41" customFormat="1" ht="12" customHeight="1" x14ac:dyDescent="0.2">
      <c r="A8" s="26" t="s">
        <v>285</v>
      </c>
      <c r="B8" s="27">
        <v>118</v>
      </c>
      <c r="C8" s="27">
        <v>118</v>
      </c>
      <c r="D8" s="27">
        <v>144</v>
      </c>
      <c r="E8" s="22">
        <f t="shared" si="0"/>
        <v>0.22033898305084754</v>
      </c>
      <c r="F8" s="27">
        <v>385</v>
      </c>
      <c r="G8" s="27">
        <v>424</v>
      </c>
      <c r="H8" s="27">
        <v>538</v>
      </c>
      <c r="I8" s="15">
        <f t="shared" si="1"/>
        <v>0.26886792452830188</v>
      </c>
      <c r="J8" s="13">
        <v>5612</v>
      </c>
      <c r="K8" s="13">
        <v>5517</v>
      </c>
      <c r="L8" s="13">
        <v>6154</v>
      </c>
      <c r="M8" s="22">
        <f t="shared" si="2"/>
        <v>0.11546130143193767</v>
      </c>
      <c r="N8" s="13">
        <f t="shared" si="3"/>
        <v>6115</v>
      </c>
      <c r="O8" s="13">
        <f t="shared" si="3"/>
        <v>6059</v>
      </c>
      <c r="P8" s="13">
        <f t="shared" si="3"/>
        <v>6836</v>
      </c>
      <c r="Q8" s="15">
        <f t="shared" si="4"/>
        <v>0.12823898333058259</v>
      </c>
    </row>
    <row r="9" spans="1:17" s="41" customFormat="1" ht="12" customHeight="1" x14ac:dyDescent="0.2">
      <c r="A9" s="26" t="s">
        <v>286</v>
      </c>
      <c r="B9" s="27">
        <v>3</v>
      </c>
      <c r="C9" s="27">
        <v>4</v>
      </c>
      <c r="D9" s="27">
        <v>11</v>
      </c>
      <c r="E9" s="22">
        <f t="shared" si="0"/>
        <v>1.75</v>
      </c>
      <c r="F9" s="27">
        <v>22</v>
      </c>
      <c r="G9" s="27">
        <v>45</v>
      </c>
      <c r="H9" s="27">
        <v>56</v>
      </c>
      <c r="I9" s="15">
        <f t="shared" si="1"/>
        <v>0.24444444444444446</v>
      </c>
      <c r="J9" s="27">
        <v>310</v>
      </c>
      <c r="K9" s="27">
        <v>373</v>
      </c>
      <c r="L9" s="27">
        <v>432</v>
      </c>
      <c r="M9" s="22">
        <f t="shared" si="2"/>
        <v>0.15817694369973201</v>
      </c>
      <c r="N9" s="13">
        <f t="shared" si="3"/>
        <v>335</v>
      </c>
      <c r="O9" s="13">
        <f t="shared" si="3"/>
        <v>422</v>
      </c>
      <c r="P9" s="13">
        <f t="shared" si="3"/>
        <v>499</v>
      </c>
      <c r="Q9" s="15">
        <f t="shared" si="4"/>
        <v>0.18246445497630326</v>
      </c>
    </row>
    <row r="10" spans="1:17" s="41" customFormat="1" ht="12" customHeight="1" x14ac:dyDescent="0.2">
      <c r="A10" s="26" t="s">
        <v>287</v>
      </c>
      <c r="B10" s="27">
        <v>18</v>
      </c>
      <c r="C10" s="27">
        <v>29</v>
      </c>
      <c r="D10" s="27">
        <v>29</v>
      </c>
      <c r="E10" s="22">
        <f t="shared" si="0"/>
        <v>0</v>
      </c>
      <c r="F10" s="27">
        <v>50</v>
      </c>
      <c r="G10" s="27">
        <v>54</v>
      </c>
      <c r="H10" s="27">
        <v>49</v>
      </c>
      <c r="I10" s="15">
        <f t="shared" si="1"/>
        <v>-9.259259259259256E-2</v>
      </c>
      <c r="J10" s="27">
        <v>868</v>
      </c>
      <c r="K10" s="27">
        <v>778</v>
      </c>
      <c r="L10" s="27">
        <v>755</v>
      </c>
      <c r="M10" s="22">
        <f t="shared" si="2"/>
        <v>-2.9562982005141403E-2</v>
      </c>
      <c r="N10" s="13">
        <f t="shared" si="3"/>
        <v>936</v>
      </c>
      <c r="O10" s="13">
        <f t="shared" si="3"/>
        <v>861</v>
      </c>
      <c r="P10" s="13">
        <f t="shared" si="3"/>
        <v>833</v>
      </c>
      <c r="Q10" s="15">
        <f t="shared" si="4"/>
        <v>-3.2520325203251987E-2</v>
      </c>
    </row>
    <row r="11" spans="1:17" s="41" customFormat="1" ht="12" customHeight="1" x14ac:dyDescent="0.2">
      <c r="A11" s="26" t="s">
        <v>288</v>
      </c>
      <c r="B11" s="27">
        <v>14</v>
      </c>
      <c r="C11" s="27">
        <v>7</v>
      </c>
      <c r="D11" s="27">
        <v>12</v>
      </c>
      <c r="E11" s="22">
        <f t="shared" si="0"/>
        <v>0.71428571428571419</v>
      </c>
      <c r="F11" s="27">
        <v>14</v>
      </c>
      <c r="G11" s="27">
        <v>17</v>
      </c>
      <c r="H11" s="27">
        <v>18</v>
      </c>
      <c r="I11" s="15">
        <f t="shared" si="1"/>
        <v>5.8823529411764719E-2</v>
      </c>
      <c r="J11" s="27">
        <v>226</v>
      </c>
      <c r="K11" s="27">
        <v>215</v>
      </c>
      <c r="L11" s="27">
        <v>177</v>
      </c>
      <c r="M11" s="22">
        <f t="shared" si="2"/>
        <v>-0.17674418604651165</v>
      </c>
      <c r="N11" s="13">
        <f t="shared" si="3"/>
        <v>254</v>
      </c>
      <c r="O11" s="13">
        <f t="shared" si="3"/>
        <v>239</v>
      </c>
      <c r="P11" s="13">
        <f t="shared" si="3"/>
        <v>207</v>
      </c>
      <c r="Q11" s="15">
        <f t="shared" si="4"/>
        <v>-0.13389121338912136</v>
      </c>
    </row>
    <row r="12" spans="1:17" s="41" customFormat="1" ht="12" customHeight="1" x14ac:dyDescent="0.2">
      <c r="A12" s="26" t="s">
        <v>293</v>
      </c>
      <c r="B12" s="27">
        <v>40</v>
      </c>
      <c r="C12" s="27">
        <v>35</v>
      </c>
      <c r="D12" s="27">
        <v>48</v>
      </c>
      <c r="E12" s="22">
        <f t="shared" si="0"/>
        <v>0.37142857142857144</v>
      </c>
      <c r="F12" s="27">
        <v>118</v>
      </c>
      <c r="G12" s="27">
        <v>105</v>
      </c>
      <c r="H12" s="27">
        <v>138</v>
      </c>
      <c r="I12" s="15">
        <f t="shared" si="1"/>
        <v>0.31428571428571428</v>
      </c>
      <c r="J12" s="13">
        <v>1228</v>
      </c>
      <c r="K12" s="13">
        <v>1361</v>
      </c>
      <c r="L12" s="13">
        <v>1471</v>
      </c>
      <c r="M12" s="22">
        <f t="shared" si="2"/>
        <v>8.0822924320352652E-2</v>
      </c>
      <c r="N12" s="13">
        <f t="shared" si="3"/>
        <v>1386</v>
      </c>
      <c r="O12" s="13">
        <f t="shared" si="3"/>
        <v>1501</v>
      </c>
      <c r="P12" s="13">
        <f t="shared" si="3"/>
        <v>1657</v>
      </c>
      <c r="Q12" s="15">
        <f t="shared" si="4"/>
        <v>0.10393071285809463</v>
      </c>
    </row>
    <row r="13" spans="1:17" s="41" customFormat="1" ht="12" customHeight="1" thickBot="1" x14ac:dyDescent="0.25">
      <c r="A13" s="28" t="s">
        <v>0</v>
      </c>
      <c r="B13" s="23">
        <f>SUM(B5:B12)</f>
        <v>403</v>
      </c>
      <c r="C13" s="16">
        <f t="shared" ref="C13:D13" si="5">SUM(C5:C12)</f>
        <v>404</v>
      </c>
      <c r="D13" s="16">
        <f t="shared" si="5"/>
        <v>428</v>
      </c>
      <c r="E13" s="24">
        <f>D13/C13-1</f>
        <v>5.9405940594059459E-2</v>
      </c>
      <c r="F13" s="16">
        <f t="shared" ref="F13:H13" si="6">SUM(F5:F12)</f>
        <v>1515</v>
      </c>
      <c r="G13" s="16">
        <f t="shared" si="6"/>
        <v>1538</v>
      </c>
      <c r="H13" s="16">
        <f t="shared" si="6"/>
        <v>1784</v>
      </c>
      <c r="I13" s="17">
        <f>H13/G13-1</f>
        <v>0.15994798439531865</v>
      </c>
      <c r="J13" s="23">
        <f t="shared" ref="J13:L13" si="7">SUM(J5:J12)</f>
        <v>28876</v>
      </c>
      <c r="K13" s="16">
        <f t="shared" si="7"/>
        <v>27049</v>
      </c>
      <c r="L13" s="16">
        <f t="shared" si="7"/>
        <v>29024</v>
      </c>
      <c r="M13" s="24">
        <f>L13/K13-1</f>
        <v>7.3015638286073381E-2</v>
      </c>
      <c r="N13" s="16">
        <f>SUM(N5:N12)</f>
        <v>30794</v>
      </c>
      <c r="O13" s="16">
        <f t="shared" ref="O13:P13" si="8">SUM(O5:O12)</f>
        <v>28991</v>
      </c>
      <c r="P13" s="16">
        <f t="shared" si="8"/>
        <v>31236</v>
      </c>
      <c r="Q13" s="17">
        <f>P13/O13-1</f>
        <v>7.7437825532061577E-2</v>
      </c>
    </row>
    <row r="14" spans="1:17" s="41" customFormat="1" ht="10.5" customHeight="1" x14ac:dyDescent="0.2">
      <c r="A14" s="41" t="s">
        <v>210</v>
      </c>
    </row>
    <row r="15" spans="1:17" s="41" customFormat="1" ht="12" customHeight="1" x14ac:dyDescent="0.2"/>
    <row r="16" spans="1:17" s="41" customFormat="1" ht="12" customHeight="1" x14ac:dyDescent="0.2"/>
    <row r="17" s="41" customFormat="1" ht="12" customHeight="1" x14ac:dyDescent="0.2"/>
    <row r="18" s="41" customFormat="1" ht="12" customHeight="1" x14ac:dyDescent="0.2"/>
    <row r="19" s="41" customFormat="1" ht="12" customHeight="1" x14ac:dyDescent="0.2"/>
    <row r="20" s="41" customFormat="1" ht="12" customHeight="1" x14ac:dyDescent="0.2"/>
    <row r="21" s="41" customFormat="1" ht="12" customHeight="1" x14ac:dyDescent="0.2"/>
    <row r="22" s="41" customFormat="1" ht="12" customHeight="1" x14ac:dyDescent="0.2"/>
    <row r="23" s="41" customFormat="1" ht="12" customHeight="1" x14ac:dyDescent="0.2"/>
    <row r="24" s="41" customFormat="1" ht="12" customHeight="1" x14ac:dyDescent="0.2"/>
    <row r="25" s="41" customFormat="1" ht="12" customHeight="1" x14ac:dyDescent="0.2"/>
    <row r="26" s="41" customFormat="1" ht="12" customHeight="1" x14ac:dyDescent="0.2"/>
    <row r="27" s="41" customFormat="1" ht="12" customHeight="1" x14ac:dyDescent="0.2"/>
    <row r="28" s="41" customFormat="1" ht="12" customHeight="1" x14ac:dyDescent="0.2"/>
    <row r="29" s="41" customFormat="1" ht="12" customHeight="1" x14ac:dyDescent="0.2"/>
    <row r="30" s="38" customFormat="1" ht="12" customHeight="1" x14ac:dyDescent="0.3"/>
    <row r="31" s="38" customFormat="1" ht="12" customHeight="1" x14ac:dyDescent="0.3"/>
    <row r="32" s="38" customFormat="1" ht="12" customHeight="1" x14ac:dyDescent="0.3"/>
    <row r="33" s="38" customFormat="1" ht="12" customHeight="1" x14ac:dyDescent="0.3"/>
  </sheetData>
  <mergeCells count="5"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scale="91" orientation="portrait" r:id="rId1"/>
  <ignoredErrors>
    <ignoredError sqref="B13:H13 N13" formulaRange="1"/>
    <ignoredError sqref="I13:M13" formula="1" formulaRange="1"/>
  </ignoredErrors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CF0DC-4C52-4810-84E5-7883829066AC}">
  <dimension ref="A1:Q33"/>
  <sheetViews>
    <sheetView showGridLines="0" zoomScale="120" zoomScaleNormal="120" workbookViewId="0">
      <selection activeCell="I1" sqref="I1"/>
    </sheetView>
  </sheetViews>
  <sheetFormatPr defaultColWidth="9.109375" defaultRowHeight="14.4" x14ac:dyDescent="0.3"/>
  <cols>
    <col min="1" max="1" width="15.6640625" style="38" customWidth="1"/>
    <col min="2" max="17" width="7.6640625" style="38" customWidth="1"/>
    <col min="18" max="24" width="5.6640625" style="38" customWidth="1"/>
    <col min="25" max="16384" width="9.109375" style="38"/>
  </cols>
  <sheetData>
    <row r="1" spans="1:17" ht="19.95" customHeight="1" x14ac:dyDescent="0.3">
      <c r="A1" s="1" t="s">
        <v>362</v>
      </c>
      <c r="B1" s="30"/>
      <c r="C1" s="30"/>
      <c r="D1" s="30"/>
      <c r="E1" s="30"/>
      <c r="F1" s="30"/>
      <c r="G1" s="34"/>
    </row>
    <row r="2" spans="1:17" s="41" customFormat="1" ht="25.2" customHeight="1" thickBot="1" x14ac:dyDescent="0.25"/>
    <row r="3" spans="1:17" s="41" customFormat="1" ht="13.95" customHeight="1" x14ac:dyDescent="0.2">
      <c r="A3" s="209" t="s">
        <v>359</v>
      </c>
      <c r="B3" s="211" t="s">
        <v>50</v>
      </c>
      <c r="C3" s="212"/>
      <c r="D3" s="212"/>
      <c r="E3" s="213"/>
      <c r="F3" s="212" t="s">
        <v>51</v>
      </c>
      <c r="G3" s="212"/>
      <c r="H3" s="212"/>
      <c r="I3" s="212"/>
      <c r="J3" s="211" t="s">
        <v>52</v>
      </c>
      <c r="K3" s="212"/>
      <c r="L3" s="212"/>
      <c r="M3" s="213"/>
      <c r="N3" s="212" t="s">
        <v>165</v>
      </c>
      <c r="O3" s="212"/>
      <c r="P3" s="212"/>
      <c r="Q3" s="213"/>
    </row>
    <row r="4" spans="1:17" s="41" customFormat="1" ht="24.9" customHeight="1" x14ac:dyDescent="0.2">
      <c r="A4" s="210"/>
      <c r="B4" s="142">
        <v>2019</v>
      </c>
      <c r="C4" s="143">
        <v>2022</v>
      </c>
      <c r="D4" s="143">
        <v>2023</v>
      </c>
      <c r="E4" s="144" t="s">
        <v>338</v>
      </c>
      <c r="F4" s="143">
        <v>2019</v>
      </c>
      <c r="G4" s="143">
        <v>2022</v>
      </c>
      <c r="H4" s="143">
        <v>2023</v>
      </c>
      <c r="I4" s="143" t="s">
        <v>338</v>
      </c>
      <c r="J4" s="142">
        <v>2019</v>
      </c>
      <c r="K4" s="143">
        <v>2022</v>
      </c>
      <c r="L4" s="143">
        <v>2023</v>
      </c>
      <c r="M4" s="144" t="s">
        <v>338</v>
      </c>
      <c r="N4" s="143">
        <v>2019</v>
      </c>
      <c r="O4" s="66">
        <v>2022</v>
      </c>
      <c r="P4" s="66">
        <v>2023</v>
      </c>
      <c r="Q4" s="67" t="s">
        <v>338</v>
      </c>
    </row>
    <row r="5" spans="1:17" s="41" customFormat="1" ht="12" customHeight="1" x14ac:dyDescent="0.2">
      <c r="A5" s="26" t="s">
        <v>4</v>
      </c>
      <c r="B5" s="27">
        <v>34</v>
      </c>
      <c r="C5" s="27">
        <v>26</v>
      </c>
      <c r="D5" s="27">
        <v>29</v>
      </c>
      <c r="E5" s="22">
        <f>D5/C5-1</f>
        <v>0.11538461538461542</v>
      </c>
      <c r="F5" s="27">
        <v>80</v>
      </c>
      <c r="G5" s="27">
        <v>109</v>
      </c>
      <c r="H5" s="27">
        <v>135</v>
      </c>
      <c r="I5" s="15">
        <f>H5/G5-1</f>
        <v>0.23853211009174302</v>
      </c>
      <c r="J5" s="13">
        <v>2356</v>
      </c>
      <c r="K5" s="13">
        <v>2264</v>
      </c>
      <c r="L5" s="13">
        <v>2420</v>
      </c>
      <c r="M5" s="22">
        <f>L5/K5-1</f>
        <v>6.8904593639576017E-2</v>
      </c>
      <c r="N5" s="13">
        <f t="shared" ref="N5:N24" si="0">B5+F5+J5</f>
        <v>2470</v>
      </c>
      <c r="O5" s="69">
        <f t="shared" ref="O5:O24" si="1">C5+G5+K5</f>
        <v>2399</v>
      </c>
      <c r="P5" s="69">
        <f t="shared" ref="P5:P24" si="2">D5+H5+L5</f>
        <v>2584</v>
      </c>
      <c r="Q5" s="82">
        <f>P5/O5-1</f>
        <v>7.7115464776990494E-2</v>
      </c>
    </row>
    <row r="6" spans="1:17" s="41" customFormat="1" ht="12" customHeight="1" x14ac:dyDescent="0.2">
      <c r="A6" s="26" t="s">
        <v>5</v>
      </c>
      <c r="B6" s="27">
        <v>22</v>
      </c>
      <c r="C6" s="27">
        <v>10</v>
      </c>
      <c r="D6" s="27">
        <v>18</v>
      </c>
      <c r="E6" s="22">
        <f t="shared" ref="E6:E24" si="3">D6/C6-1</f>
        <v>0.8</v>
      </c>
      <c r="F6" s="27">
        <v>39</v>
      </c>
      <c r="G6" s="27">
        <v>42</v>
      </c>
      <c r="H6" s="27">
        <v>65</v>
      </c>
      <c r="I6" s="15">
        <f t="shared" ref="I6:I24" si="4">H6/G6-1</f>
        <v>0.54761904761904767</v>
      </c>
      <c r="J6" s="27">
        <v>345</v>
      </c>
      <c r="K6" s="27">
        <v>348</v>
      </c>
      <c r="L6" s="27">
        <v>353</v>
      </c>
      <c r="M6" s="22">
        <f t="shared" ref="M6:M24" si="5">L6/K6-1</f>
        <v>1.4367816091954033E-2</v>
      </c>
      <c r="N6" s="13">
        <f t="shared" si="0"/>
        <v>406</v>
      </c>
      <c r="O6" s="13">
        <f t="shared" si="1"/>
        <v>400</v>
      </c>
      <c r="P6" s="13">
        <f t="shared" si="2"/>
        <v>436</v>
      </c>
      <c r="Q6" s="15">
        <f t="shared" ref="Q6:Q24" si="6">P6/O6-1</f>
        <v>9.000000000000008E-2</v>
      </c>
    </row>
    <row r="7" spans="1:17" s="41" customFormat="1" ht="12" customHeight="1" x14ac:dyDescent="0.2">
      <c r="A7" s="26" t="s">
        <v>6</v>
      </c>
      <c r="B7" s="27">
        <v>29</v>
      </c>
      <c r="C7" s="27">
        <v>27</v>
      </c>
      <c r="D7" s="27">
        <v>30</v>
      </c>
      <c r="E7" s="22">
        <f t="shared" si="3"/>
        <v>0.11111111111111116</v>
      </c>
      <c r="F7" s="27">
        <v>95</v>
      </c>
      <c r="G7" s="27">
        <v>95</v>
      </c>
      <c r="H7" s="27">
        <v>129</v>
      </c>
      <c r="I7" s="15">
        <f t="shared" si="4"/>
        <v>0.35789473684210527</v>
      </c>
      <c r="J7" s="13">
        <v>2591</v>
      </c>
      <c r="K7" s="13">
        <v>2472</v>
      </c>
      <c r="L7" s="13">
        <v>2755</v>
      </c>
      <c r="M7" s="22">
        <f t="shared" si="5"/>
        <v>0.11448220064724923</v>
      </c>
      <c r="N7" s="13">
        <f t="shared" si="0"/>
        <v>2715</v>
      </c>
      <c r="O7" s="13">
        <f t="shared" si="1"/>
        <v>2594</v>
      </c>
      <c r="P7" s="13">
        <f t="shared" si="2"/>
        <v>2914</v>
      </c>
      <c r="Q7" s="15">
        <f t="shared" si="6"/>
        <v>0.12336160370084803</v>
      </c>
    </row>
    <row r="8" spans="1:17" s="41" customFormat="1" ht="12" customHeight="1" x14ac:dyDescent="0.2">
      <c r="A8" s="26" t="s">
        <v>7</v>
      </c>
      <c r="B8" s="27">
        <v>7</v>
      </c>
      <c r="C8" s="27">
        <v>9</v>
      </c>
      <c r="D8" s="27">
        <v>4</v>
      </c>
      <c r="E8" s="22">
        <f t="shared" si="3"/>
        <v>-0.55555555555555558</v>
      </c>
      <c r="F8" s="27">
        <v>24</v>
      </c>
      <c r="G8" s="27">
        <v>26</v>
      </c>
      <c r="H8" s="27">
        <v>33</v>
      </c>
      <c r="I8" s="15">
        <f t="shared" si="4"/>
        <v>0.26923076923076916</v>
      </c>
      <c r="J8" s="27">
        <v>308</v>
      </c>
      <c r="K8" s="27">
        <v>287</v>
      </c>
      <c r="L8" s="27">
        <v>302</v>
      </c>
      <c r="M8" s="22">
        <f t="shared" si="5"/>
        <v>5.2264808362369353E-2</v>
      </c>
      <c r="N8" s="13">
        <f t="shared" si="0"/>
        <v>339</v>
      </c>
      <c r="O8" s="13">
        <f t="shared" si="1"/>
        <v>322</v>
      </c>
      <c r="P8" s="13">
        <f t="shared" si="2"/>
        <v>339</v>
      </c>
      <c r="Q8" s="15">
        <f t="shared" si="6"/>
        <v>5.2795031055900665E-2</v>
      </c>
    </row>
    <row r="9" spans="1:17" s="41" customFormat="1" ht="12" customHeight="1" x14ac:dyDescent="0.2">
      <c r="A9" s="26" t="s">
        <v>75</v>
      </c>
      <c r="B9" s="27">
        <v>7</v>
      </c>
      <c r="C9" s="27">
        <v>6</v>
      </c>
      <c r="D9" s="27">
        <v>18</v>
      </c>
      <c r="E9" s="22">
        <f t="shared" si="3"/>
        <v>2</v>
      </c>
      <c r="F9" s="27">
        <v>44</v>
      </c>
      <c r="G9" s="27">
        <v>32</v>
      </c>
      <c r="H9" s="27">
        <v>50</v>
      </c>
      <c r="I9" s="15">
        <f t="shared" si="4"/>
        <v>0.5625</v>
      </c>
      <c r="J9" s="27">
        <v>391</v>
      </c>
      <c r="K9" s="27">
        <v>409</v>
      </c>
      <c r="L9" s="27">
        <v>423</v>
      </c>
      <c r="M9" s="22">
        <f t="shared" si="5"/>
        <v>3.4229828850855792E-2</v>
      </c>
      <c r="N9" s="13">
        <f t="shared" si="0"/>
        <v>442</v>
      </c>
      <c r="O9" s="13">
        <f t="shared" si="1"/>
        <v>447</v>
      </c>
      <c r="P9" s="13">
        <f t="shared" si="2"/>
        <v>491</v>
      </c>
      <c r="Q9" s="15">
        <f t="shared" si="6"/>
        <v>9.8434004474272863E-2</v>
      </c>
    </row>
    <row r="10" spans="1:17" s="41" customFormat="1" ht="12" customHeight="1" x14ac:dyDescent="0.2">
      <c r="A10" s="26" t="s">
        <v>8</v>
      </c>
      <c r="B10" s="27">
        <v>25</v>
      </c>
      <c r="C10" s="27">
        <v>28</v>
      </c>
      <c r="D10" s="27">
        <v>27</v>
      </c>
      <c r="E10" s="22">
        <f t="shared" si="3"/>
        <v>-3.5714285714285698E-2</v>
      </c>
      <c r="F10" s="27">
        <v>53</v>
      </c>
      <c r="G10" s="27">
        <v>60</v>
      </c>
      <c r="H10" s="27">
        <v>61</v>
      </c>
      <c r="I10" s="15">
        <f t="shared" si="4"/>
        <v>1.6666666666666607E-2</v>
      </c>
      <c r="J10" s="13">
        <v>1353</v>
      </c>
      <c r="K10" s="13">
        <v>1399</v>
      </c>
      <c r="L10" s="13">
        <v>1336</v>
      </c>
      <c r="M10" s="22">
        <f t="shared" si="5"/>
        <v>-4.5032165832737725E-2</v>
      </c>
      <c r="N10" s="13">
        <f t="shared" si="0"/>
        <v>1431</v>
      </c>
      <c r="O10" s="13">
        <f t="shared" si="1"/>
        <v>1487</v>
      </c>
      <c r="P10" s="13">
        <f t="shared" si="2"/>
        <v>1424</v>
      </c>
      <c r="Q10" s="15">
        <f t="shared" si="6"/>
        <v>-4.2367182246133117E-2</v>
      </c>
    </row>
    <row r="11" spans="1:17" s="41" customFormat="1" ht="12" customHeight="1" x14ac:dyDescent="0.2">
      <c r="A11" s="26" t="s">
        <v>9</v>
      </c>
      <c r="B11" s="27">
        <v>9</v>
      </c>
      <c r="C11" s="27">
        <v>14</v>
      </c>
      <c r="D11" s="27">
        <v>7</v>
      </c>
      <c r="E11" s="22">
        <f t="shared" si="3"/>
        <v>-0.5</v>
      </c>
      <c r="F11" s="27">
        <v>45</v>
      </c>
      <c r="G11" s="27">
        <v>37</v>
      </c>
      <c r="H11" s="27">
        <v>54</v>
      </c>
      <c r="I11" s="15">
        <f t="shared" si="4"/>
        <v>0.45945945945945943</v>
      </c>
      <c r="J11" s="27">
        <v>341</v>
      </c>
      <c r="K11" s="27">
        <v>321</v>
      </c>
      <c r="L11" s="27">
        <v>370</v>
      </c>
      <c r="M11" s="22">
        <f t="shared" si="5"/>
        <v>0.15264797507788153</v>
      </c>
      <c r="N11" s="13">
        <f t="shared" si="0"/>
        <v>395</v>
      </c>
      <c r="O11" s="13">
        <f t="shared" si="1"/>
        <v>372</v>
      </c>
      <c r="P11" s="13">
        <f t="shared" si="2"/>
        <v>431</v>
      </c>
      <c r="Q11" s="15">
        <f t="shared" si="6"/>
        <v>0.15860215053763449</v>
      </c>
    </row>
    <row r="12" spans="1:17" s="41" customFormat="1" ht="12" customHeight="1" x14ac:dyDescent="0.2">
      <c r="A12" s="26" t="s">
        <v>3</v>
      </c>
      <c r="B12" s="27">
        <v>29</v>
      </c>
      <c r="C12" s="27">
        <v>27</v>
      </c>
      <c r="D12" s="27">
        <v>33</v>
      </c>
      <c r="E12" s="22">
        <f t="shared" si="3"/>
        <v>0.22222222222222232</v>
      </c>
      <c r="F12" s="27">
        <v>152</v>
      </c>
      <c r="G12" s="27">
        <v>116</v>
      </c>
      <c r="H12" s="27">
        <v>151</v>
      </c>
      <c r="I12" s="15">
        <f t="shared" si="4"/>
        <v>0.30172413793103448</v>
      </c>
      <c r="J12" s="13">
        <v>1664</v>
      </c>
      <c r="K12" s="13">
        <v>1592</v>
      </c>
      <c r="L12" s="13">
        <v>1709</v>
      </c>
      <c r="M12" s="22">
        <f t="shared" si="5"/>
        <v>7.3492462311557816E-2</v>
      </c>
      <c r="N12" s="13">
        <f t="shared" si="0"/>
        <v>1845</v>
      </c>
      <c r="O12" s="13">
        <f t="shared" si="1"/>
        <v>1735</v>
      </c>
      <c r="P12" s="13">
        <f t="shared" si="2"/>
        <v>1893</v>
      </c>
      <c r="Q12" s="15">
        <f t="shared" si="6"/>
        <v>9.1066282420749323E-2</v>
      </c>
    </row>
    <row r="13" spans="1:17" s="41" customFormat="1" ht="12" customHeight="1" x14ac:dyDescent="0.2">
      <c r="A13" s="26" t="s">
        <v>10</v>
      </c>
      <c r="B13" s="27">
        <v>15</v>
      </c>
      <c r="C13" s="27">
        <v>8</v>
      </c>
      <c r="D13" s="27">
        <v>7</v>
      </c>
      <c r="E13" s="22">
        <f t="shared" si="3"/>
        <v>-0.125</v>
      </c>
      <c r="F13" s="27">
        <v>34</v>
      </c>
      <c r="G13" s="27">
        <v>34</v>
      </c>
      <c r="H13" s="27">
        <v>29</v>
      </c>
      <c r="I13" s="15">
        <f t="shared" si="4"/>
        <v>-0.1470588235294118</v>
      </c>
      <c r="J13" s="27">
        <v>323</v>
      </c>
      <c r="K13" s="27">
        <v>338</v>
      </c>
      <c r="L13" s="27">
        <v>378</v>
      </c>
      <c r="M13" s="22">
        <f t="shared" si="5"/>
        <v>0.11834319526627213</v>
      </c>
      <c r="N13" s="13">
        <f t="shared" si="0"/>
        <v>372</v>
      </c>
      <c r="O13" s="13">
        <f t="shared" si="1"/>
        <v>380</v>
      </c>
      <c r="P13" s="13">
        <f t="shared" si="2"/>
        <v>414</v>
      </c>
      <c r="Q13" s="15">
        <f t="shared" si="6"/>
        <v>8.9473684210526372E-2</v>
      </c>
    </row>
    <row r="14" spans="1:17" s="41" customFormat="1" ht="12" customHeight="1" x14ac:dyDescent="0.2">
      <c r="A14" s="26" t="s">
        <v>11</v>
      </c>
      <c r="B14" s="27">
        <v>26</v>
      </c>
      <c r="C14" s="27">
        <v>32</v>
      </c>
      <c r="D14" s="27">
        <v>30</v>
      </c>
      <c r="E14" s="22">
        <f t="shared" si="3"/>
        <v>-6.25E-2</v>
      </c>
      <c r="F14" s="27">
        <v>83</v>
      </c>
      <c r="G14" s="27">
        <v>85</v>
      </c>
      <c r="H14" s="27">
        <v>107</v>
      </c>
      <c r="I14" s="15">
        <f t="shared" si="4"/>
        <v>0.25882352941176467</v>
      </c>
      <c r="J14" s="13">
        <v>1476</v>
      </c>
      <c r="K14" s="13">
        <v>1321</v>
      </c>
      <c r="L14" s="13">
        <v>1491</v>
      </c>
      <c r="M14" s="22">
        <f t="shared" si="5"/>
        <v>0.12869038607115812</v>
      </c>
      <c r="N14" s="13">
        <f t="shared" si="0"/>
        <v>1585</v>
      </c>
      <c r="O14" s="13">
        <f t="shared" si="1"/>
        <v>1438</v>
      </c>
      <c r="P14" s="13">
        <f t="shared" si="2"/>
        <v>1628</v>
      </c>
      <c r="Q14" s="15">
        <f t="shared" si="6"/>
        <v>0.13212795549374134</v>
      </c>
    </row>
    <row r="15" spans="1:17" s="41" customFormat="1" ht="12" customHeight="1" x14ac:dyDescent="0.2">
      <c r="A15" s="26" t="s">
        <v>1</v>
      </c>
      <c r="B15" s="27">
        <v>40</v>
      </c>
      <c r="C15" s="27">
        <v>46</v>
      </c>
      <c r="D15" s="27">
        <v>37</v>
      </c>
      <c r="E15" s="22">
        <f t="shared" si="3"/>
        <v>-0.19565217391304346</v>
      </c>
      <c r="F15" s="27">
        <v>200</v>
      </c>
      <c r="G15" s="27">
        <v>179</v>
      </c>
      <c r="H15" s="27">
        <v>195</v>
      </c>
      <c r="I15" s="15">
        <f t="shared" si="4"/>
        <v>8.9385474860335101E-2</v>
      </c>
      <c r="J15" s="13">
        <v>6115</v>
      </c>
      <c r="K15" s="13">
        <v>5167</v>
      </c>
      <c r="L15" s="13">
        <v>5487</v>
      </c>
      <c r="M15" s="22">
        <f t="shared" si="5"/>
        <v>6.1931488291077974E-2</v>
      </c>
      <c r="N15" s="13">
        <f t="shared" si="0"/>
        <v>6355</v>
      </c>
      <c r="O15" s="13">
        <f t="shared" si="1"/>
        <v>5392</v>
      </c>
      <c r="P15" s="13">
        <f t="shared" si="2"/>
        <v>5719</v>
      </c>
      <c r="Q15" s="15">
        <f t="shared" si="6"/>
        <v>6.0645400593471788E-2</v>
      </c>
    </row>
    <row r="16" spans="1:17" s="41" customFormat="1" ht="12" customHeight="1" x14ac:dyDescent="0.2">
      <c r="A16" s="26" t="s">
        <v>12</v>
      </c>
      <c r="B16" s="27">
        <v>15</v>
      </c>
      <c r="C16" s="27">
        <v>11</v>
      </c>
      <c r="D16" s="27">
        <v>13</v>
      </c>
      <c r="E16" s="22">
        <f t="shared" si="3"/>
        <v>0.18181818181818188</v>
      </c>
      <c r="F16" s="27">
        <v>34</v>
      </c>
      <c r="G16" s="27">
        <v>41</v>
      </c>
      <c r="H16" s="27">
        <v>33</v>
      </c>
      <c r="I16" s="15">
        <f t="shared" si="4"/>
        <v>-0.19512195121951215</v>
      </c>
      <c r="J16" s="27">
        <v>234</v>
      </c>
      <c r="K16" s="27">
        <v>209</v>
      </c>
      <c r="L16" s="27">
        <v>256</v>
      </c>
      <c r="M16" s="22">
        <f t="shared" si="5"/>
        <v>0.22488038277511957</v>
      </c>
      <c r="N16" s="13">
        <f t="shared" si="0"/>
        <v>283</v>
      </c>
      <c r="O16" s="13">
        <f t="shared" si="1"/>
        <v>261</v>
      </c>
      <c r="P16" s="13">
        <f t="shared" si="2"/>
        <v>302</v>
      </c>
      <c r="Q16" s="15">
        <f t="shared" si="6"/>
        <v>0.15708812260536398</v>
      </c>
    </row>
    <row r="17" spans="1:17" s="41" customFormat="1" ht="12" customHeight="1" x14ac:dyDescent="0.2">
      <c r="A17" s="26" t="s">
        <v>2</v>
      </c>
      <c r="B17" s="27">
        <v>35</v>
      </c>
      <c r="C17" s="27">
        <v>28</v>
      </c>
      <c r="D17" s="27">
        <v>35</v>
      </c>
      <c r="E17" s="22">
        <f t="shared" si="3"/>
        <v>0.25</v>
      </c>
      <c r="F17" s="27">
        <v>135</v>
      </c>
      <c r="G17" s="27">
        <v>150</v>
      </c>
      <c r="H17" s="27">
        <v>136</v>
      </c>
      <c r="I17" s="15">
        <f t="shared" si="4"/>
        <v>-9.3333333333333379E-2</v>
      </c>
      <c r="J17" s="13">
        <v>4791</v>
      </c>
      <c r="K17" s="13">
        <v>4461</v>
      </c>
      <c r="L17" s="13">
        <v>4789</v>
      </c>
      <c r="M17" s="22">
        <f t="shared" si="5"/>
        <v>7.3526115220802435E-2</v>
      </c>
      <c r="N17" s="13">
        <f t="shared" si="0"/>
        <v>4961</v>
      </c>
      <c r="O17" s="13">
        <f t="shared" si="1"/>
        <v>4639</v>
      </c>
      <c r="P17" s="13">
        <f t="shared" si="2"/>
        <v>4960</v>
      </c>
      <c r="Q17" s="15">
        <f t="shared" si="6"/>
        <v>6.9195947402457492E-2</v>
      </c>
    </row>
    <row r="18" spans="1:17" s="41" customFormat="1" ht="12" customHeight="1" x14ac:dyDescent="0.2">
      <c r="A18" s="26" t="s">
        <v>13</v>
      </c>
      <c r="B18" s="27">
        <v>27</v>
      </c>
      <c r="C18" s="27">
        <v>22</v>
      </c>
      <c r="D18" s="27">
        <v>30</v>
      </c>
      <c r="E18" s="22">
        <f t="shared" si="3"/>
        <v>0.36363636363636354</v>
      </c>
      <c r="F18" s="27">
        <v>146</v>
      </c>
      <c r="G18" s="27">
        <v>146</v>
      </c>
      <c r="H18" s="27">
        <v>157</v>
      </c>
      <c r="I18" s="15">
        <f t="shared" si="4"/>
        <v>7.5342465753424737E-2</v>
      </c>
      <c r="J18" s="13">
        <v>1293</v>
      </c>
      <c r="K18" s="13">
        <v>1151</v>
      </c>
      <c r="L18" s="13">
        <v>1255</v>
      </c>
      <c r="M18" s="22">
        <f t="shared" si="5"/>
        <v>9.035621198957422E-2</v>
      </c>
      <c r="N18" s="13">
        <f t="shared" si="0"/>
        <v>1466</v>
      </c>
      <c r="O18" s="13">
        <f t="shared" si="1"/>
        <v>1319</v>
      </c>
      <c r="P18" s="13">
        <f t="shared" si="2"/>
        <v>1442</v>
      </c>
      <c r="Q18" s="15">
        <f t="shared" si="6"/>
        <v>9.3252463987869572E-2</v>
      </c>
    </row>
    <row r="19" spans="1:17" s="41" customFormat="1" ht="12" customHeight="1" x14ac:dyDescent="0.2">
      <c r="A19" s="26" t="s">
        <v>14</v>
      </c>
      <c r="B19" s="27">
        <v>22</v>
      </c>
      <c r="C19" s="27">
        <v>39</v>
      </c>
      <c r="D19" s="27">
        <v>43</v>
      </c>
      <c r="E19" s="22">
        <f t="shared" si="3"/>
        <v>0.10256410256410264</v>
      </c>
      <c r="F19" s="27">
        <v>109</v>
      </c>
      <c r="G19" s="27">
        <v>129</v>
      </c>
      <c r="H19" s="27">
        <v>134</v>
      </c>
      <c r="I19" s="15">
        <f t="shared" si="4"/>
        <v>3.8759689922480689E-2</v>
      </c>
      <c r="J19" s="13">
        <v>1908</v>
      </c>
      <c r="K19" s="13">
        <v>1879</v>
      </c>
      <c r="L19" s="13">
        <v>2127</v>
      </c>
      <c r="M19" s="22">
        <f t="shared" si="5"/>
        <v>0.13198509845662576</v>
      </c>
      <c r="N19" s="13">
        <f t="shared" si="0"/>
        <v>2039</v>
      </c>
      <c r="O19" s="13">
        <f t="shared" si="1"/>
        <v>2047</v>
      </c>
      <c r="P19" s="13">
        <f t="shared" si="2"/>
        <v>2304</v>
      </c>
      <c r="Q19" s="15">
        <f t="shared" si="6"/>
        <v>0.12554958475818268</v>
      </c>
    </row>
    <row r="20" spans="1:17" s="41" customFormat="1" ht="12" customHeight="1" x14ac:dyDescent="0.2">
      <c r="A20" s="26" t="s">
        <v>76</v>
      </c>
      <c r="B20" s="27">
        <v>8</v>
      </c>
      <c r="C20" s="27">
        <v>12</v>
      </c>
      <c r="D20" s="27">
        <v>15</v>
      </c>
      <c r="E20" s="22">
        <f t="shared" si="3"/>
        <v>0.25</v>
      </c>
      <c r="F20" s="27">
        <v>34</v>
      </c>
      <c r="G20" s="27">
        <v>47</v>
      </c>
      <c r="H20" s="27">
        <v>55</v>
      </c>
      <c r="I20" s="15">
        <f t="shared" si="4"/>
        <v>0.17021276595744683</v>
      </c>
      <c r="J20" s="27">
        <v>694</v>
      </c>
      <c r="K20" s="27">
        <v>687</v>
      </c>
      <c r="L20" s="27">
        <v>666</v>
      </c>
      <c r="M20" s="22">
        <f t="shared" si="5"/>
        <v>-3.0567685589519611E-2</v>
      </c>
      <c r="N20" s="13">
        <f t="shared" si="0"/>
        <v>736</v>
      </c>
      <c r="O20" s="13">
        <f t="shared" si="1"/>
        <v>746</v>
      </c>
      <c r="P20" s="13">
        <f t="shared" si="2"/>
        <v>736</v>
      </c>
      <c r="Q20" s="15">
        <f t="shared" si="6"/>
        <v>-1.3404825737265424E-2</v>
      </c>
    </row>
    <row r="21" spans="1:17" s="41" customFormat="1" ht="12" customHeight="1" x14ac:dyDescent="0.2">
      <c r="A21" s="26" t="s">
        <v>15</v>
      </c>
      <c r="B21" s="27">
        <v>8</v>
      </c>
      <c r="C21" s="27">
        <v>16</v>
      </c>
      <c r="D21" s="27">
        <v>17</v>
      </c>
      <c r="E21" s="22">
        <f t="shared" si="3"/>
        <v>6.25E-2</v>
      </c>
      <c r="F21" s="27">
        <v>28</v>
      </c>
      <c r="G21" s="27">
        <v>33</v>
      </c>
      <c r="H21" s="27">
        <v>46</v>
      </c>
      <c r="I21" s="15">
        <f t="shared" si="4"/>
        <v>0.39393939393939403</v>
      </c>
      <c r="J21" s="27">
        <v>520</v>
      </c>
      <c r="K21" s="27">
        <v>551</v>
      </c>
      <c r="L21" s="27">
        <v>528</v>
      </c>
      <c r="M21" s="22">
        <f t="shared" si="5"/>
        <v>-4.1742286751361157E-2</v>
      </c>
      <c r="N21" s="13">
        <f t="shared" si="0"/>
        <v>556</v>
      </c>
      <c r="O21" s="13">
        <f t="shared" si="1"/>
        <v>600</v>
      </c>
      <c r="P21" s="13">
        <f t="shared" si="2"/>
        <v>591</v>
      </c>
      <c r="Q21" s="15">
        <f t="shared" si="6"/>
        <v>-1.5000000000000013E-2</v>
      </c>
    </row>
    <row r="22" spans="1:17" s="41" customFormat="1" ht="12" customHeight="1" x14ac:dyDescent="0.2">
      <c r="A22" s="26" t="s">
        <v>16</v>
      </c>
      <c r="B22" s="27">
        <v>25</v>
      </c>
      <c r="C22" s="27">
        <v>20</v>
      </c>
      <c r="D22" s="27">
        <v>19</v>
      </c>
      <c r="E22" s="22">
        <f t="shared" si="3"/>
        <v>-5.0000000000000044E-2</v>
      </c>
      <c r="F22" s="27">
        <v>56</v>
      </c>
      <c r="G22" s="27">
        <v>56</v>
      </c>
      <c r="H22" s="27">
        <v>74</v>
      </c>
      <c r="I22" s="15">
        <f t="shared" si="4"/>
        <v>0.3214285714285714</v>
      </c>
      <c r="J22" s="13">
        <v>1051</v>
      </c>
      <c r="K22" s="13">
        <v>1096</v>
      </c>
      <c r="L22" s="13">
        <v>1133</v>
      </c>
      <c r="M22" s="22">
        <f t="shared" si="5"/>
        <v>3.3759124087591186E-2</v>
      </c>
      <c r="N22" s="13">
        <f t="shared" si="0"/>
        <v>1132</v>
      </c>
      <c r="O22" s="13">
        <f t="shared" si="1"/>
        <v>1172</v>
      </c>
      <c r="P22" s="13">
        <f t="shared" si="2"/>
        <v>1226</v>
      </c>
      <c r="Q22" s="15">
        <f t="shared" si="6"/>
        <v>4.607508532423199E-2</v>
      </c>
    </row>
    <row r="23" spans="1:17" s="41" customFormat="1" ht="12" customHeight="1" x14ac:dyDescent="0.2">
      <c r="A23" s="26" t="s">
        <v>355</v>
      </c>
      <c r="B23" s="27">
        <v>10</v>
      </c>
      <c r="C23" s="27">
        <v>13</v>
      </c>
      <c r="D23" s="27">
        <v>10</v>
      </c>
      <c r="E23" s="22">
        <f t="shared" si="3"/>
        <v>-0.23076923076923073</v>
      </c>
      <c r="F23" s="27">
        <v>59</v>
      </c>
      <c r="G23" s="27">
        <v>68</v>
      </c>
      <c r="H23" s="27">
        <v>68</v>
      </c>
      <c r="I23" s="15">
        <f t="shared" si="4"/>
        <v>0</v>
      </c>
      <c r="J23" s="27">
        <v>429</v>
      </c>
      <c r="K23" s="27">
        <v>428</v>
      </c>
      <c r="L23" s="27">
        <v>483</v>
      </c>
      <c r="M23" s="22">
        <f t="shared" si="5"/>
        <v>0.12850467289719636</v>
      </c>
      <c r="N23" s="13">
        <f t="shared" si="0"/>
        <v>498</v>
      </c>
      <c r="O23" s="13">
        <f t="shared" si="1"/>
        <v>509</v>
      </c>
      <c r="P23" s="13">
        <f t="shared" si="2"/>
        <v>561</v>
      </c>
      <c r="Q23" s="15">
        <f t="shared" si="6"/>
        <v>0.10216110019646374</v>
      </c>
    </row>
    <row r="24" spans="1:17" s="41" customFormat="1" ht="12" customHeight="1" x14ac:dyDescent="0.2">
      <c r="A24" s="26" t="s">
        <v>356</v>
      </c>
      <c r="B24" s="27">
        <v>10</v>
      </c>
      <c r="C24" s="27">
        <v>10</v>
      </c>
      <c r="D24" s="27">
        <v>6</v>
      </c>
      <c r="E24" s="22">
        <f t="shared" si="3"/>
        <v>-0.4</v>
      </c>
      <c r="F24" s="27">
        <v>65</v>
      </c>
      <c r="G24" s="27">
        <v>53</v>
      </c>
      <c r="H24" s="27">
        <v>72</v>
      </c>
      <c r="I24" s="15">
        <f t="shared" si="4"/>
        <v>0.35849056603773577</v>
      </c>
      <c r="J24" s="27">
        <v>693</v>
      </c>
      <c r="K24" s="27">
        <v>669</v>
      </c>
      <c r="L24" s="27">
        <v>763</v>
      </c>
      <c r="M24" s="22">
        <f t="shared" si="5"/>
        <v>0.14050822122571005</v>
      </c>
      <c r="N24" s="13">
        <f t="shared" si="0"/>
        <v>768</v>
      </c>
      <c r="O24" s="13">
        <f t="shared" si="1"/>
        <v>732</v>
      </c>
      <c r="P24" s="13">
        <f t="shared" si="2"/>
        <v>841</v>
      </c>
      <c r="Q24" s="15">
        <f t="shared" si="6"/>
        <v>0.14890710382513661</v>
      </c>
    </row>
    <row r="25" spans="1:17" s="41" customFormat="1" ht="12" customHeight="1" thickBot="1" x14ac:dyDescent="0.25">
      <c r="A25" s="28" t="s">
        <v>0</v>
      </c>
      <c r="B25" s="23">
        <f>SUM(B5:B24)</f>
        <v>403</v>
      </c>
      <c r="C25" s="16">
        <f t="shared" ref="C25:D25" si="7">SUM(C5:C24)</f>
        <v>404</v>
      </c>
      <c r="D25" s="16">
        <f t="shared" si="7"/>
        <v>428</v>
      </c>
      <c r="E25" s="24">
        <f>D25/C25-1</f>
        <v>5.9405940594059459E-2</v>
      </c>
      <c r="F25" s="16">
        <f t="shared" ref="F25:H25" si="8">SUM(F5:F24)</f>
        <v>1515</v>
      </c>
      <c r="G25" s="16">
        <f t="shared" si="8"/>
        <v>1538</v>
      </c>
      <c r="H25" s="16">
        <f t="shared" si="8"/>
        <v>1784</v>
      </c>
      <c r="I25" s="17">
        <f>H25/G25-1</f>
        <v>0.15994798439531865</v>
      </c>
      <c r="J25" s="23">
        <f t="shared" ref="J25:L25" si="9">SUM(J5:J24)</f>
        <v>28876</v>
      </c>
      <c r="K25" s="16">
        <f t="shared" si="9"/>
        <v>27049</v>
      </c>
      <c r="L25" s="16">
        <f t="shared" si="9"/>
        <v>29024</v>
      </c>
      <c r="M25" s="24">
        <f>L25/K25-1</f>
        <v>7.3015638286073381E-2</v>
      </c>
      <c r="N25" s="16">
        <f t="shared" ref="N25:P25" si="10">SUM(N5:N24)</f>
        <v>30794</v>
      </c>
      <c r="O25" s="16">
        <f t="shared" si="10"/>
        <v>28991</v>
      </c>
      <c r="P25" s="16">
        <f t="shared" si="10"/>
        <v>31236</v>
      </c>
      <c r="Q25" s="17">
        <f>P25/O25-1</f>
        <v>7.7437825532061577E-2</v>
      </c>
    </row>
    <row r="26" spans="1:17" s="41" customFormat="1" ht="12" customHeight="1" x14ac:dyDescent="0.2"/>
    <row r="27" spans="1:17" s="41" customFormat="1" ht="12" customHeight="1" x14ac:dyDescent="0.2"/>
    <row r="28" spans="1:17" s="41" customFormat="1" ht="12" customHeight="1" x14ac:dyDescent="0.2"/>
    <row r="29" spans="1:17" s="41" customFormat="1" ht="12" customHeight="1" x14ac:dyDescent="0.2"/>
    <row r="30" spans="1:17" ht="12" customHeight="1" x14ac:dyDescent="0.3"/>
    <row r="31" spans="1:17" ht="12" customHeight="1" x14ac:dyDescent="0.3"/>
    <row r="32" spans="1:17" ht="12" customHeight="1" x14ac:dyDescent="0.3"/>
    <row r="33" s="38" customFormat="1" ht="12" customHeight="1" x14ac:dyDescent="0.3"/>
  </sheetData>
  <mergeCells count="5"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scale="91" orientation="portrait" r:id="rId1"/>
  <ignoredErrors>
    <ignoredError sqref="B25:H25 N25" formulaRange="1"/>
    <ignoredError sqref="I25:M25" formula="1" formulaRange="1"/>
  </ignoredErrors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EDA43-A6E3-4342-A38E-4E94A41318C7}">
  <dimension ref="A1:Q33"/>
  <sheetViews>
    <sheetView showGridLines="0" zoomScale="120" zoomScaleNormal="120" workbookViewId="0">
      <selection activeCell="J1" sqref="J1"/>
    </sheetView>
  </sheetViews>
  <sheetFormatPr defaultColWidth="9.109375" defaultRowHeight="14.4" x14ac:dyDescent="0.3"/>
  <cols>
    <col min="1" max="1" width="28.33203125" style="38" customWidth="1"/>
    <col min="2" max="17" width="7.6640625" style="38" customWidth="1"/>
    <col min="18" max="24" width="5.6640625" style="38" customWidth="1"/>
    <col min="25" max="16384" width="9.109375" style="38"/>
  </cols>
  <sheetData>
    <row r="1" spans="1:17" ht="19.95" customHeight="1" x14ac:dyDescent="0.3">
      <c r="A1" s="1" t="s">
        <v>221</v>
      </c>
      <c r="B1" s="30"/>
      <c r="C1" s="30"/>
      <c r="D1" s="30"/>
      <c r="E1" s="30"/>
      <c r="F1" s="30"/>
      <c r="G1" s="34"/>
    </row>
    <row r="2" spans="1:17" s="41" customFormat="1" ht="25.2" customHeight="1" thickBot="1" x14ac:dyDescent="0.25"/>
    <row r="3" spans="1:17" s="41" customFormat="1" ht="13.95" customHeight="1" x14ac:dyDescent="0.2">
      <c r="A3" s="209" t="s">
        <v>222</v>
      </c>
      <c r="B3" s="211" t="s">
        <v>50</v>
      </c>
      <c r="C3" s="212"/>
      <c r="D3" s="212"/>
      <c r="E3" s="213"/>
      <c r="F3" s="212" t="s">
        <v>51</v>
      </c>
      <c r="G3" s="212"/>
      <c r="H3" s="212"/>
      <c r="I3" s="212"/>
      <c r="J3" s="211" t="s">
        <v>52</v>
      </c>
      <c r="K3" s="212"/>
      <c r="L3" s="212"/>
      <c r="M3" s="213"/>
      <c r="N3" s="212" t="s">
        <v>165</v>
      </c>
      <c r="O3" s="212"/>
      <c r="P3" s="212"/>
      <c r="Q3" s="213"/>
    </row>
    <row r="4" spans="1:17" s="41" customFormat="1" ht="24.9" customHeight="1" x14ac:dyDescent="0.2">
      <c r="A4" s="210"/>
      <c r="B4" s="143">
        <v>2019</v>
      </c>
      <c r="C4" s="143">
        <v>2022</v>
      </c>
      <c r="D4" s="143">
        <v>2023</v>
      </c>
      <c r="E4" s="144" t="s">
        <v>338</v>
      </c>
      <c r="F4" s="143">
        <v>2019</v>
      </c>
      <c r="G4" s="143">
        <v>2022</v>
      </c>
      <c r="H4" s="143">
        <v>2023</v>
      </c>
      <c r="I4" s="143" t="s">
        <v>338</v>
      </c>
      <c r="J4" s="142">
        <v>2019</v>
      </c>
      <c r="K4" s="143">
        <v>2022</v>
      </c>
      <c r="L4" s="143">
        <v>2023</v>
      </c>
      <c r="M4" s="144" t="s">
        <v>338</v>
      </c>
      <c r="N4" s="143">
        <v>2019</v>
      </c>
      <c r="O4" s="66">
        <v>2022</v>
      </c>
      <c r="P4" s="66">
        <v>2023</v>
      </c>
      <c r="Q4" s="67" t="s">
        <v>338</v>
      </c>
    </row>
    <row r="5" spans="1:17" s="41" customFormat="1" ht="12" customHeight="1" x14ac:dyDescent="0.2">
      <c r="A5" s="26" t="s">
        <v>166</v>
      </c>
      <c r="B5" s="96">
        <v>4</v>
      </c>
      <c r="C5" s="96">
        <v>2</v>
      </c>
      <c r="D5" s="96">
        <v>3</v>
      </c>
      <c r="E5" s="115">
        <f t="shared" ref="E5:E11" si="0">D5/C5-1</f>
        <v>0.5</v>
      </c>
      <c r="F5" s="96">
        <v>6</v>
      </c>
      <c r="G5" s="96">
        <v>10</v>
      </c>
      <c r="H5" s="96">
        <v>4</v>
      </c>
      <c r="I5" s="114">
        <f t="shared" ref="I5:I11" si="1">H5/G5-1</f>
        <v>-0.6</v>
      </c>
      <c r="J5" s="96">
        <v>117</v>
      </c>
      <c r="K5" s="96">
        <v>100</v>
      </c>
      <c r="L5" s="96">
        <v>73</v>
      </c>
      <c r="M5" s="115">
        <f t="shared" ref="M5:M11" si="2">L5/K5-1</f>
        <v>-0.27</v>
      </c>
      <c r="N5" s="95">
        <f t="shared" ref="N5:P11" si="3">B5+F5+J5</f>
        <v>127</v>
      </c>
      <c r="O5" s="112">
        <f t="shared" si="3"/>
        <v>112</v>
      </c>
      <c r="P5" s="112">
        <f t="shared" si="3"/>
        <v>80</v>
      </c>
      <c r="Q5" s="113">
        <f t="shared" ref="Q5:Q11" si="4">P5/O5-1</f>
        <v>-0.2857142857142857</v>
      </c>
    </row>
    <row r="6" spans="1:17" s="41" customFormat="1" ht="12" customHeight="1" x14ac:dyDescent="0.2">
      <c r="A6" s="26" t="s">
        <v>167</v>
      </c>
      <c r="B6" s="96">
        <v>337</v>
      </c>
      <c r="C6" s="96">
        <v>338</v>
      </c>
      <c r="D6" s="96">
        <v>363</v>
      </c>
      <c r="E6" s="115">
        <f t="shared" si="0"/>
        <v>7.3964497041420163E-2</v>
      </c>
      <c r="F6" s="95">
        <v>1256</v>
      </c>
      <c r="G6" s="95">
        <v>1291</v>
      </c>
      <c r="H6" s="95">
        <v>1494</v>
      </c>
      <c r="I6" s="114">
        <f t="shared" si="1"/>
        <v>0.15724244771494966</v>
      </c>
      <c r="J6" s="95">
        <v>25913</v>
      </c>
      <c r="K6" s="95">
        <v>23670</v>
      </c>
      <c r="L6" s="95">
        <v>25476</v>
      </c>
      <c r="M6" s="115">
        <f t="shared" si="2"/>
        <v>7.629911280101398E-2</v>
      </c>
      <c r="N6" s="95">
        <f t="shared" si="3"/>
        <v>27506</v>
      </c>
      <c r="O6" s="95">
        <f t="shared" si="3"/>
        <v>25299</v>
      </c>
      <c r="P6" s="95">
        <f t="shared" si="3"/>
        <v>27333</v>
      </c>
      <c r="Q6" s="114">
        <f t="shared" si="4"/>
        <v>8.0398434720740042E-2</v>
      </c>
    </row>
    <row r="7" spans="1:17" s="41" customFormat="1" ht="12" customHeight="1" x14ac:dyDescent="0.2">
      <c r="A7" s="26" t="s">
        <v>168</v>
      </c>
      <c r="B7" s="96">
        <v>11</v>
      </c>
      <c r="C7" s="96">
        <v>11</v>
      </c>
      <c r="D7" s="96">
        <v>7</v>
      </c>
      <c r="E7" s="115">
        <f t="shared" si="0"/>
        <v>-0.36363636363636365</v>
      </c>
      <c r="F7" s="96">
        <v>30</v>
      </c>
      <c r="G7" s="96">
        <v>22</v>
      </c>
      <c r="H7" s="96">
        <v>24</v>
      </c>
      <c r="I7" s="114">
        <f t="shared" si="1"/>
        <v>9.0909090909090828E-2</v>
      </c>
      <c r="J7" s="96">
        <v>174</v>
      </c>
      <c r="K7" s="96">
        <v>155</v>
      </c>
      <c r="L7" s="96">
        <v>111</v>
      </c>
      <c r="M7" s="115">
        <f t="shared" si="2"/>
        <v>-0.28387096774193543</v>
      </c>
      <c r="N7" s="95">
        <f t="shared" si="3"/>
        <v>215</v>
      </c>
      <c r="O7" s="95">
        <f t="shared" si="3"/>
        <v>188</v>
      </c>
      <c r="P7" s="95">
        <f t="shared" si="3"/>
        <v>142</v>
      </c>
      <c r="Q7" s="114">
        <f t="shared" si="4"/>
        <v>-0.24468085106382975</v>
      </c>
    </row>
    <row r="8" spans="1:17" s="41" customFormat="1" ht="12" customHeight="1" x14ac:dyDescent="0.2">
      <c r="A8" s="26" t="s">
        <v>169</v>
      </c>
      <c r="B8" s="96">
        <v>1</v>
      </c>
      <c r="C8" s="96">
        <v>0</v>
      </c>
      <c r="D8" s="96">
        <v>0</v>
      </c>
      <c r="E8" s="115" t="s">
        <v>62</v>
      </c>
      <c r="F8" s="96">
        <v>0</v>
      </c>
      <c r="G8" s="96">
        <v>2</v>
      </c>
      <c r="H8" s="96">
        <v>1</v>
      </c>
      <c r="I8" s="114">
        <f t="shared" si="1"/>
        <v>-0.5</v>
      </c>
      <c r="J8" s="96">
        <v>18</v>
      </c>
      <c r="K8" s="96">
        <v>22</v>
      </c>
      <c r="L8" s="96">
        <v>21</v>
      </c>
      <c r="M8" s="115">
        <f t="shared" si="2"/>
        <v>-4.5454545454545414E-2</v>
      </c>
      <c r="N8" s="95">
        <f t="shared" si="3"/>
        <v>19</v>
      </c>
      <c r="O8" s="95">
        <f t="shared" si="3"/>
        <v>24</v>
      </c>
      <c r="P8" s="95">
        <f t="shared" si="3"/>
        <v>22</v>
      </c>
      <c r="Q8" s="114">
        <f t="shared" si="4"/>
        <v>-8.333333333333337E-2</v>
      </c>
    </row>
    <row r="9" spans="1:17" s="41" customFormat="1" ht="12" customHeight="1" x14ac:dyDescent="0.2">
      <c r="A9" s="26" t="s">
        <v>170</v>
      </c>
      <c r="B9" s="96">
        <v>27</v>
      </c>
      <c r="C9" s="96">
        <v>31</v>
      </c>
      <c r="D9" s="96">
        <v>32</v>
      </c>
      <c r="E9" s="115">
        <f t="shared" si="0"/>
        <v>3.2258064516129004E-2</v>
      </c>
      <c r="F9" s="96">
        <v>118</v>
      </c>
      <c r="G9" s="96">
        <v>142</v>
      </c>
      <c r="H9" s="96">
        <v>180</v>
      </c>
      <c r="I9" s="114">
        <f t="shared" si="1"/>
        <v>0.26760563380281699</v>
      </c>
      <c r="J9" s="95">
        <v>2114</v>
      </c>
      <c r="K9" s="95">
        <v>2665</v>
      </c>
      <c r="L9" s="95">
        <v>2944</v>
      </c>
      <c r="M9" s="115">
        <f t="shared" si="2"/>
        <v>0.10469043151969992</v>
      </c>
      <c r="N9" s="95">
        <f t="shared" si="3"/>
        <v>2259</v>
      </c>
      <c r="O9" s="95">
        <f t="shared" si="3"/>
        <v>2838</v>
      </c>
      <c r="P9" s="95">
        <f t="shared" si="3"/>
        <v>3156</v>
      </c>
      <c r="Q9" s="114">
        <f t="shared" si="4"/>
        <v>0.11205073995771664</v>
      </c>
    </row>
    <row r="10" spans="1:17" s="41" customFormat="1" ht="12" customHeight="1" x14ac:dyDescent="0.2">
      <c r="A10" s="26" t="s">
        <v>171</v>
      </c>
      <c r="B10" s="96">
        <v>16</v>
      </c>
      <c r="C10" s="96">
        <v>18</v>
      </c>
      <c r="D10" s="96">
        <v>22</v>
      </c>
      <c r="E10" s="115">
        <f t="shared" si="0"/>
        <v>0.22222222222222232</v>
      </c>
      <c r="F10" s="96">
        <v>79</v>
      </c>
      <c r="G10" s="96">
        <v>64</v>
      </c>
      <c r="H10" s="96">
        <v>76</v>
      </c>
      <c r="I10" s="114">
        <f t="shared" si="1"/>
        <v>0.1875</v>
      </c>
      <c r="J10" s="96">
        <v>283</v>
      </c>
      <c r="K10" s="96">
        <v>295</v>
      </c>
      <c r="L10" s="96">
        <v>268</v>
      </c>
      <c r="M10" s="115">
        <f t="shared" si="2"/>
        <v>-9.152542372881356E-2</v>
      </c>
      <c r="N10" s="95">
        <f t="shared" si="3"/>
        <v>378</v>
      </c>
      <c r="O10" s="95">
        <f t="shared" si="3"/>
        <v>377</v>
      </c>
      <c r="P10" s="95">
        <f t="shared" si="3"/>
        <v>366</v>
      </c>
      <c r="Q10" s="114">
        <f t="shared" si="4"/>
        <v>-2.917771883289122E-2</v>
      </c>
    </row>
    <row r="11" spans="1:17" s="41" customFormat="1" ht="12" customHeight="1" x14ac:dyDescent="0.2">
      <c r="A11" s="26" t="s">
        <v>280</v>
      </c>
      <c r="B11" s="96">
        <v>7</v>
      </c>
      <c r="C11" s="96">
        <v>4</v>
      </c>
      <c r="D11" s="96">
        <v>1</v>
      </c>
      <c r="E11" s="115">
        <f t="shared" si="0"/>
        <v>-0.75</v>
      </c>
      <c r="F11" s="96">
        <v>26</v>
      </c>
      <c r="G11" s="96">
        <v>7</v>
      </c>
      <c r="H11" s="96">
        <v>5</v>
      </c>
      <c r="I11" s="114">
        <f t="shared" si="1"/>
        <v>-0.2857142857142857</v>
      </c>
      <c r="J11" s="96">
        <v>257</v>
      </c>
      <c r="K11" s="96">
        <v>142</v>
      </c>
      <c r="L11" s="96">
        <v>131</v>
      </c>
      <c r="M11" s="115">
        <f t="shared" si="2"/>
        <v>-7.7464788732394374E-2</v>
      </c>
      <c r="N11" s="95">
        <f t="shared" si="3"/>
        <v>290</v>
      </c>
      <c r="O11" s="95">
        <f t="shared" si="3"/>
        <v>153</v>
      </c>
      <c r="P11" s="95">
        <f t="shared" si="3"/>
        <v>137</v>
      </c>
      <c r="Q11" s="114">
        <f t="shared" si="4"/>
        <v>-0.10457516339869277</v>
      </c>
    </row>
    <row r="12" spans="1:17" s="41" customFormat="1" ht="12" customHeight="1" thickBot="1" x14ac:dyDescent="0.25">
      <c r="A12" s="28" t="s">
        <v>0</v>
      </c>
      <c r="B12" s="23">
        <f>SUM(B5:B11)</f>
        <v>403</v>
      </c>
      <c r="C12" s="16">
        <f t="shared" ref="C12:D12" si="5">SUM(C5:C11)</f>
        <v>404</v>
      </c>
      <c r="D12" s="16">
        <f t="shared" si="5"/>
        <v>428</v>
      </c>
      <c r="E12" s="24">
        <f>D12/C12-1</f>
        <v>5.9405940594059459E-2</v>
      </c>
      <c r="F12" s="16">
        <f>SUM(F5:F11)</f>
        <v>1515</v>
      </c>
      <c r="G12" s="16">
        <f t="shared" ref="G12:H12" si="6">SUM(G5:G11)</f>
        <v>1538</v>
      </c>
      <c r="H12" s="16">
        <f t="shared" si="6"/>
        <v>1784</v>
      </c>
      <c r="I12" s="17">
        <f>H12/G12-1</f>
        <v>0.15994798439531865</v>
      </c>
      <c r="J12" s="23">
        <f>SUM(J5:J11)</f>
        <v>28876</v>
      </c>
      <c r="K12" s="16">
        <f t="shared" ref="K12:L12" si="7">SUM(K5:K11)</f>
        <v>27049</v>
      </c>
      <c r="L12" s="16">
        <f t="shared" si="7"/>
        <v>29024</v>
      </c>
      <c r="M12" s="24">
        <f>L12/K12-1</f>
        <v>7.3015638286073381E-2</v>
      </c>
      <c r="N12" s="16">
        <f>SUM(N5:N11)</f>
        <v>30794</v>
      </c>
      <c r="O12" s="16">
        <f t="shared" ref="O12:P12" si="8">SUM(O5:O11)</f>
        <v>28991</v>
      </c>
      <c r="P12" s="16">
        <f t="shared" si="8"/>
        <v>31236</v>
      </c>
      <c r="Q12" s="17">
        <f>P12/O12-1</f>
        <v>7.7437825532061577E-2</v>
      </c>
    </row>
    <row r="13" spans="1:17" s="41" customFormat="1" ht="12" customHeight="1" x14ac:dyDescent="0.2">
      <c r="A13" s="41" t="s">
        <v>349</v>
      </c>
    </row>
    <row r="14" spans="1:17" s="41" customFormat="1" ht="12" customHeight="1" x14ac:dyDescent="0.2"/>
    <row r="15" spans="1:17" s="41" customFormat="1" ht="12" customHeight="1" x14ac:dyDescent="0.2"/>
    <row r="16" spans="1:17" s="41" customFormat="1" ht="12" customHeight="1" x14ac:dyDescent="0.2"/>
    <row r="17" s="41" customFormat="1" ht="12" customHeight="1" x14ac:dyDescent="0.2"/>
    <row r="18" s="41" customFormat="1" ht="12" customHeight="1" x14ac:dyDescent="0.2"/>
    <row r="19" s="41" customFormat="1" ht="12" customHeight="1" x14ac:dyDescent="0.2"/>
    <row r="20" s="41" customFormat="1" ht="12" customHeight="1" x14ac:dyDescent="0.2"/>
    <row r="21" s="41" customFormat="1" ht="12" customHeight="1" x14ac:dyDescent="0.2"/>
    <row r="22" s="41" customFormat="1" ht="12" customHeight="1" x14ac:dyDescent="0.2"/>
    <row r="23" s="41" customFormat="1" ht="12" customHeight="1" x14ac:dyDescent="0.2"/>
    <row r="24" s="41" customFormat="1" ht="12" customHeight="1" x14ac:dyDescent="0.2"/>
    <row r="25" s="41" customFormat="1" ht="12" customHeight="1" x14ac:dyDescent="0.2"/>
    <row r="26" s="41" customFormat="1" ht="12" customHeight="1" x14ac:dyDescent="0.2"/>
    <row r="27" s="41" customFormat="1" ht="12" customHeight="1" x14ac:dyDescent="0.2"/>
    <row r="28" s="41" customFormat="1" ht="12" customHeight="1" x14ac:dyDescent="0.2"/>
    <row r="29" s="41" customFormat="1" ht="12" customHeight="1" x14ac:dyDescent="0.2"/>
    <row r="30" s="38" customFormat="1" ht="12" customHeight="1" x14ac:dyDescent="0.3"/>
    <row r="31" s="38" customFormat="1" ht="12" customHeight="1" x14ac:dyDescent="0.3"/>
    <row r="32" s="38" customFormat="1" ht="12" customHeight="1" x14ac:dyDescent="0.3"/>
    <row r="33" s="38" customFormat="1" ht="12" customHeight="1" x14ac:dyDescent="0.3"/>
  </sheetData>
  <mergeCells count="5"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scale="82" orientation="portrait" r:id="rId1"/>
  <ignoredErrors>
    <ignoredError sqref="B12:D12 O12:Q12" formulaRange="1"/>
    <ignoredError sqref="E12:N12" formula="1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B52BB-2F2B-466B-8852-D34747D89FF9}">
  <dimension ref="A1:Q33"/>
  <sheetViews>
    <sheetView showGridLines="0" showRuler="0" zoomScale="120" zoomScaleNormal="120" zoomScaleSheetLayoutView="100" workbookViewId="0">
      <selection activeCell="I1" sqref="I1"/>
    </sheetView>
  </sheetViews>
  <sheetFormatPr defaultColWidth="7.88671875" defaultRowHeight="13.2" x14ac:dyDescent="0.25"/>
  <cols>
    <col min="1" max="1" width="15.6640625" style="9" customWidth="1"/>
    <col min="2" max="17" width="7.6640625" style="9" customWidth="1"/>
    <col min="18" max="24" width="5.6640625" style="9" customWidth="1"/>
    <col min="25" max="16384" width="7.88671875" style="9"/>
  </cols>
  <sheetData>
    <row r="1" spans="1:17" ht="19.95" customHeight="1" x14ac:dyDescent="0.3">
      <c r="A1" s="1" t="s">
        <v>317</v>
      </c>
      <c r="B1" s="30"/>
      <c r="C1" s="30"/>
      <c r="D1" s="30"/>
      <c r="E1" s="30"/>
      <c r="F1" s="30"/>
      <c r="G1" s="34"/>
    </row>
    <row r="2" spans="1:17" s="12" customFormat="1" ht="25.2" customHeight="1" thickBot="1" x14ac:dyDescent="0.25">
      <c r="A2" s="10"/>
      <c r="B2" s="11"/>
      <c r="C2" s="11"/>
      <c r="D2" s="11"/>
      <c r="E2" s="11"/>
      <c r="F2" s="11"/>
    </row>
    <row r="3" spans="1:17" s="12" customFormat="1" ht="13.95" customHeight="1" x14ac:dyDescent="0.2">
      <c r="A3" s="209" t="s">
        <v>159</v>
      </c>
      <c r="B3" s="211" t="s">
        <v>49</v>
      </c>
      <c r="C3" s="212"/>
      <c r="D3" s="212"/>
      <c r="E3" s="213"/>
      <c r="F3" s="212" t="s">
        <v>50</v>
      </c>
      <c r="G3" s="212"/>
      <c r="H3" s="212"/>
      <c r="I3" s="212"/>
      <c r="J3" s="211" t="s">
        <v>51</v>
      </c>
      <c r="K3" s="212"/>
      <c r="L3" s="212"/>
      <c r="M3" s="213"/>
      <c r="N3" s="212" t="s">
        <v>52</v>
      </c>
      <c r="O3" s="212"/>
      <c r="P3" s="212"/>
      <c r="Q3" s="213"/>
    </row>
    <row r="4" spans="1:17" s="12" customFormat="1" ht="24.9" customHeight="1" x14ac:dyDescent="0.2">
      <c r="A4" s="210"/>
      <c r="B4" s="65">
        <v>2019</v>
      </c>
      <c r="C4" s="66">
        <v>2022</v>
      </c>
      <c r="D4" s="66">
        <v>2023</v>
      </c>
      <c r="E4" s="66" t="s">
        <v>338</v>
      </c>
      <c r="F4" s="66">
        <v>2019</v>
      </c>
      <c r="G4" s="66">
        <v>2022</v>
      </c>
      <c r="H4" s="66">
        <v>2023</v>
      </c>
      <c r="I4" s="67" t="s">
        <v>338</v>
      </c>
      <c r="J4" s="65">
        <v>2019</v>
      </c>
      <c r="K4" s="66">
        <v>2022</v>
      </c>
      <c r="L4" s="66">
        <v>2023</v>
      </c>
      <c r="M4" s="67" t="s">
        <v>338</v>
      </c>
      <c r="N4" s="66">
        <v>2019</v>
      </c>
      <c r="O4" s="66">
        <v>2022</v>
      </c>
      <c r="P4" s="66">
        <v>2023</v>
      </c>
      <c r="Q4" s="67" t="s">
        <v>338</v>
      </c>
    </row>
    <row r="5" spans="1:17" s="12" customFormat="1" ht="12" customHeight="1" x14ac:dyDescent="0.2">
      <c r="A5" s="26" t="s">
        <v>63</v>
      </c>
      <c r="B5" s="69">
        <v>29835</v>
      </c>
      <c r="C5" s="69">
        <v>28438</v>
      </c>
      <c r="D5" s="69">
        <v>30949</v>
      </c>
      <c r="E5" s="81">
        <f t="shared" ref="E5:E12" si="0">D5/C5-1</f>
        <v>8.8297348618046279E-2</v>
      </c>
      <c r="F5" s="87">
        <v>593</v>
      </c>
      <c r="G5" s="87">
        <v>539</v>
      </c>
      <c r="H5" s="87">
        <v>573</v>
      </c>
      <c r="I5" s="82">
        <f t="shared" ref="I5:I12" si="1">H5/G5-1</f>
        <v>6.307977736549164E-2</v>
      </c>
      <c r="J5" s="69">
        <v>2031</v>
      </c>
      <c r="K5" s="69">
        <v>2004</v>
      </c>
      <c r="L5" s="69">
        <v>2221</v>
      </c>
      <c r="M5" s="81">
        <f t="shared" ref="M5:M12" si="2">L5/K5-1</f>
        <v>0.10828343313373257</v>
      </c>
      <c r="N5" s="154">
        <v>35778</v>
      </c>
      <c r="O5" s="69">
        <v>33199</v>
      </c>
      <c r="P5" s="69">
        <v>35960</v>
      </c>
      <c r="Q5" s="82">
        <f t="shared" ref="Q5:Q12" si="3">P5/O5-1</f>
        <v>8.3165155576975236E-2</v>
      </c>
    </row>
    <row r="6" spans="1:17" s="12" customFormat="1" ht="12" customHeight="1" x14ac:dyDescent="0.2">
      <c r="A6" s="26" t="s">
        <v>64</v>
      </c>
      <c r="B6" s="13">
        <v>7055</v>
      </c>
      <c r="C6" s="13">
        <v>5587</v>
      </c>
      <c r="D6" s="13">
        <v>5320</v>
      </c>
      <c r="E6" s="22">
        <f t="shared" si="0"/>
        <v>-4.7789511365670334E-2</v>
      </c>
      <c r="F6" s="27">
        <v>88</v>
      </c>
      <c r="G6" s="27">
        <v>69</v>
      </c>
      <c r="H6" s="27">
        <v>60</v>
      </c>
      <c r="I6" s="15">
        <f t="shared" si="1"/>
        <v>-0.13043478260869568</v>
      </c>
      <c r="J6" s="27">
        <v>313</v>
      </c>
      <c r="K6" s="27">
        <v>278</v>
      </c>
      <c r="L6" s="27">
        <v>249</v>
      </c>
      <c r="M6" s="22">
        <f t="shared" si="2"/>
        <v>-0.10431654676258995</v>
      </c>
      <c r="N6" s="50">
        <v>8682</v>
      </c>
      <c r="O6" s="13">
        <v>6610</v>
      </c>
      <c r="P6" s="13">
        <v>6489</v>
      </c>
      <c r="Q6" s="15">
        <f t="shared" si="3"/>
        <v>-1.830559757942507E-2</v>
      </c>
    </row>
    <row r="7" spans="1:17" s="12" customFormat="1" ht="12" customHeight="1" x14ac:dyDescent="0.2">
      <c r="A7" s="26" t="s">
        <v>65</v>
      </c>
      <c r="B7" s="27">
        <v>234</v>
      </c>
      <c r="C7" s="27">
        <v>164</v>
      </c>
      <c r="D7" s="27">
        <v>215</v>
      </c>
      <c r="E7" s="22">
        <f t="shared" si="0"/>
        <v>0.31097560975609762</v>
      </c>
      <c r="F7" s="27">
        <v>3</v>
      </c>
      <c r="G7" s="27">
        <v>6</v>
      </c>
      <c r="H7" s="27">
        <v>6</v>
      </c>
      <c r="I7" s="15">
        <f t="shared" si="1"/>
        <v>0</v>
      </c>
      <c r="J7" s="27">
        <v>30</v>
      </c>
      <c r="K7" s="27">
        <v>17</v>
      </c>
      <c r="L7" s="27">
        <v>25</v>
      </c>
      <c r="M7" s="22">
        <f t="shared" si="2"/>
        <v>0.47058823529411775</v>
      </c>
      <c r="N7" s="51">
        <v>302</v>
      </c>
      <c r="O7" s="27">
        <v>206</v>
      </c>
      <c r="P7" s="27">
        <v>296</v>
      </c>
      <c r="Q7" s="15">
        <f t="shared" si="3"/>
        <v>0.43689320388349517</v>
      </c>
    </row>
    <row r="8" spans="1:17" s="12" customFormat="1" ht="12" customHeight="1" x14ac:dyDescent="0.2">
      <c r="A8" s="26" t="s">
        <v>66</v>
      </c>
      <c r="B8" s="27">
        <v>30</v>
      </c>
      <c r="C8" s="27">
        <v>33</v>
      </c>
      <c r="D8" s="27">
        <v>38</v>
      </c>
      <c r="E8" s="22">
        <f t="shared" si="0"/>
        <v>0.1515151515151516</v>
      </c>
      <c r="F8" s="27">
        <v>1</v>
      </c>
      <c r="G8" s="27">
        <v>0</v>
      </c>
      <c r="H8" s="27">
        <v>2</v>
      </c>
      <c r="I8" s="15" t="s">
        <v>62</v>
      </c>
      <c r="J8" s="27">
        <v>3</v>
      </c>
      <c r="K8" s="27">
        <v>2</v>
      </c>
      <c r="L8" s="27">
        <v>2</v>
      </c>
      <c r="M8" s="22">
        <f t="shared" si="2"/>
        <v>0</v>
      </c>
      <c r="N8" s="51">
        <v>29</v>
      </c>
      <c r="O8" s="27">
        <v>36</v>
      </c>
      <c r="P8" s="27">
        <v>44</v>
      </c>
      <c r="Q8" s="15">
        <f t="shared" si="3"/>
        <v>0.22222222222222232</v>
      </c>
    </row>
    <row r="9" spans="1:17" s="12" customFormat="1" ht="12" customHeight="1" x14ac:dyDescent="0.2">
      <c r="A9" s="26" t="s">
        <v>67</v>
      </c>
      <c r="B9" s="27">
        <v>8</v>
      </c>
      <c r="C9" s="27">
        <v>5</v>
      </c>
      <c r="D9" s="27">
        <v>20</v>
      </c>
      <c r="E9" s="22">
        <f t="shared" si="0"/>
        <v>3</v>
      </c>
      <c r="F9" s="27">
        <v>0</v>
      </c>
      <c r="G9" s="27">
        <v>1</v>
      </c>
      <c r="H9" s="27">
        <v>1</v>
      </c>
      <c r="I9" s="15">
        <f t="shared" si="1"/>
        <v>0</v>
      </c>
      <c r="J9" s="27">
        <v>0</v>
      </c>
      <c r="K9" s="27">
        <v>0</v>
      </c>
      <c r="L9" s="27">
        <v>2</v>
      </c>
      <c r="M9" s="22" t="s">
        <v>62</v>
      </c>
      <c r="N9" s="51">
        <v>14</v>
      </c>
      <c r="O9" s="27">
        <v>6</v>
      </c>
      <c r="P9" s="27">
        <v>23</v>
      </c>
      <c r="Q9" s="15">
        <f t="shared" si="3"/>
        <v>2.8333333333333335</v>
      </c>
    </row>
    <row r="10" spans="1:17" s="12" customFormat="1" ht="12" customHeight="1" x14ac:dyDescent="0.2">
      <c r="A10" s="26" t="s">
        <v>68</v>
      </c>
      <c r="B10" s="27">
        <v>5</v>
      </c>
      <c r="C10" s="27">
        <v>4</v>
      </c>
      <c r="D10" s="27">
        <v>2</v>
      </c>
      <c r="E10" s="22">
        <f t="shared" si="0"/>
        <v>-0.5</v>
      </c>
      <c r="F10" s="27">
        <v>2</v>
      </c>
      <c r="G10" s="27">
        <v>2</v>
      </c>
      <c r="H10" s="27">
        <v>0</v>
      </c>
      <c r="I10" s="15">
        <f t="shared" si="1"/>
        <v>-1</v>
      </c>
      <c r="J10" s="27">
        <v>5</v>
      </c>
      <c r="K10" s="27">
        <v>0</v>
      </c>
      <c r="L10" s="27">
        <v>0</v>
      </c>
      <c r="M10" s="22" t="s">
        <v>62</v>
      </c>
      <c r="N10" s="51">
        <v>7</v>
      </c>
      <c r="O10" s="27">
        <v>6</v>
      </c>
      <c r="P10" s="27">
        <v>2</v>
      </c>
      <c r="Q10" s="15">
        <f t="shared" si="3"/>
        <v>-0.66666666666666674</v>
      </c>
    </row>
    <row r="11" spans="1:17" s="12" customFormat="1" ht="12" customHeight="1" x14ac:dyDescent="0.2">
      <c r="A11" s="26" t="s">
        <v>69</v>
      </c>
      <c r="B11" s="27">
        <v>31</v>
      </c>
      <c r="C11" s="27">
        <v>4</v>
      </c>
      <c r="D11" s="27">
        <v>11</v>
      </c>
      <c r="E11" s="22">
        <f t="shared" si="0"/>
        <v>1.75</v>
      </c>
      <c r="F11" s="27">
        <v>1</v>
      </c>
      <c r="G11" s="27">
        <v>0</v>
      </c>
      <c r="H11" s="27">
        <v>0</v>
      </c>
      <c r="I11" s="15" t="s">
        <v>62</v>
      </c>
      <c r="J11" s="27">
        <v>1</v>
      </c>
      <c r="K11" s="27">
        <v>0</v>
      </c>
      <c r="L11" s="27">
        <v>1</v>
      </c>
      <c r="M11" s="22" t="s">
        <v>62</v>
      </c>
      <c r="N11" s="51">
        <v>55</v>
      </c>
      <c r="O11" s="27">
        <v>8</v>
      </c>
      <c r="P11" s="27">
        <v>14</v>
      </c>
      <c r="Q11" s="15">
        <f t="shared" si="3"/>
        <v>0.75</v>
      </c>
    </row>
    <row r="12" spans="1:17" s="12" customFormat="1" ht="12" customHeight="1" x14ac:dyDescent="0.2">
      <c r="A12" s="26" t="s">
        <v>70</v>
      </c>
      <c r="B12" s="27">
        <v>53</v>
      </c>
      <c r="C12" s="27">
        <v>41</v>
      </c>
      <c r="D12" s="27">
        <v>40</v>
      </c>
      <c r="E12" s="22">
        <f t="shared" si="0"/>
        <v>-2.4390243902439046E-2</v>
      </c>
      <c r="F12" s="27">
        <v>0</v>
      </c>
      <c r="G12" s="27">
        <v>1</v>
      </c>
      <c r="H12" s="27">
        <v>0</v>
      </c>
      <c r="I12" s="15">
        <f t="shared" si="1"/>
        <v>-1</v>
      </c>
      <c r="J12" s="27">
        <v>0</v>
      </c>
      <c r="K12" s="27">
        <v>1</v>
      </c>
      <c r="L12" s="27">
        <v>0</v>
      </c>
      <c r="M12" s="22">
        <f t="shared" si="2"/>
        <v>-1</v>
      </c>
      <c r="N12" s="51">
        <v>67</v>
      </c>
      <c r="O12" s="27">
        <v>43</v>
      </c>
      <c r="P12" s="27">
        <v>45</v>
      </c>
      <c r="Q12" s="15">
        <f t="shared" si="3"/>
        <v>4.6511627906976827E-2</v>
      </c>
    </row>
    <row r="13" spans="1:17" s="12" customFormat="1" ht="12" customHeight="1" thickBot="1" x14ac:dyDescent="0.25">
      <c r="A13" s="28" t="s">
        <v>0</v>
      </c>
      <c r="B13" s="23">
        <f>SUM(B5:B12)</f>
        <v>37251</v>
      </c>
      <c r="C13" s="16">
        <f t="shared" ref="C13:D13" si="4">SUM(C5:C12)</f>
        <v>34276</v>
      </c>
      <c r="D13" s="16">
        <f t="shared" si="4"/>
        <v>36595</v>
      </c>
      <c r="E13" s="24">
        <f>D13/C13-1</f>
        <v>6.7656669389660307E-2</v>
      </c>
      <c r="F13" s="16">
        <f>SUM(F5:F12)</f>
        <v>688</v>
      </c>
      <c r="G13" s="16">
        <f t="shared" ref="G13:H13" si="5">SUM(G5:G12)</f>
        <v>618</v>
      </c>
      <c r="H13" s="16">
        <f t="shared" si="5"/>
        <v>642</v>
      </c>
      <c r="I13" s="17">
        <f>H13/G13-1</f>
        <v>3.8834951456310662E-2</v>
      </c>
      <c r="J13" s="23">
        <f t="shared" ref="J13:L13" si="6">SUM(J5:J12)</f>
        <v>2383</v>
      </c>
      <c r="K13" s="16">
        <f t="shared" si="6"/>
        <v>2302</v>
      </c>
      <c r="L13" s="16">
        <f t="shared" si="6"/>
        <v>2500</v>
      </c>
      <c r="M13" s="24">
        <f>L13/K13-1</f>
        <v>8.6012163336229408E-2</v>
      </c>
      <c r="N13" s="16">
        <f t="shared" ref="N13:P13" si="7">SUM(N5:N12)</f>
        <v>44934</v>
      </c>
      <c r="O13" s="16">
        <f t="shared" si="7"/>
        <v>40114</v>
      </c>
      <c r="P13" s="16">
        <f t="shared" si="7"/>
        <v>42873</v>
      </c>
      <c r="Q13" s="17">
        <f>P13/O13-1</f>
        <v>6.8778979907264226E-2</v>
      </c>
    </row>
    <row r="14" spans="1:17" s="12" customFormat="1" ht="12" customHeight="1" x14ac:dyDescent="0.2">
      <c r="A14" s="41" t="s">
        <v>349</v>
      </c>
    </row>
    <row r="15" spans="1:17" s="12" customFormat="1" ht="12" customHeight="1" x14ac:dyDescent="0.2"/>
    <row r="16" spans="1:17" s="12" customFormat="1" ht="12" customHeight="1" x14ac:dyDescent="0.2"/>
    <row r="17" s="12" customFormat="1" ht="12" customHeight="1" x14ac:dyDescent="0.2"/>
    <row r="18" s="12" customFormat="1" ht="12" customHeight="1" x14ac:dyDescent="0.2"/>
    <row r="19" s="12" customFormat="1" ht="12" customHeight="1" x14ac:dyDescent="0.2"/>
    <row r="20" s="12" customFormat="1" ht="12" customHeight="1" x14ac:dyDescent="0.2"/>
    <row r="21" s="12" customFormat="1" ht="12" customHeight="1" x14ac:dyDescent="0.2"/>
    <row r="22" s="12" customFormat="1" ht="12" customHeight="1" x14ac:dyDescent="0.2"/>
    <row r="23" s="12" customFormat="1" ht="12" customHeight="1" x14ac:dyDescent="0.2"/>
    <row r="24" s="12" customFormat="1" ht="12" customHeight="1" x14ac:dyDescent="0.2"/>
    <row r="25" s="12" customFormat="1" ht="12" customHeight="1" x14ac:dyDescent="0.2"/>
    <row r="26" s="12" customFormat="1" ht="12" customHeight="1" x14ac:dyDescent="0.2"/>
    <row r="27" s="12" customFormat="1" ht="12" customHeight="1" x14ac:dyDescent="0.2"/>
    <row r="28" s="12" customFormat="1" ht="12" customHeight="1" x14ac:dyDescent="0.2"/>
    <row r="29" s="12" customFormat="1" ht="12" customHeight="1" x14ac:dyDescent="0.2"/>
    <row r="30" s="9" customFormat="1" ht="12" customHeight="1" x14ac:dyDescent="0.25"/>
    <row r="31" s="9" customFormat="1" ht="12" customHeight="1" x14ac:dyDescent="0.25"/>
    <row r="32" s="9" customFormat="1" ht="12" customHeight="1" x14ac:dyDescent="0.25"/>
    <row r="33" s="9" customFormat="1" ht="12" customHeight="1" x14ac:dyDescent="0.25"/>
  </sheetData>
  <mergeCells count="5">
    <mergeCell ref="A3:A4"/>
    <mergeCell ref="B3:E3"/>
    <mergeCell ref="F3:I3"/>
    <mergeCell ref="J3:M3"/>
    <mergeCell ref="N3:Q3"/>
  </mergeCells>
  <pageMargins left="0.78740157480314965" right="0.78740157480314965" top="0.78740157480314965" bottom="0.78740157480314965" header="0" footer="0"/>
  <pageSetup paperSize="9" scale="83" fitToHeight="2" orientation="portrait" horizontalDpi="300" verticalDpi="300" r:id="rId1"/>
  <headerFooter scaleWithDoc="0" alignWithMargins="0"/>
  <ignoredErrors>
    <ignoredError sqref="B13:D13 F13:L13 N13:Q13" formulaRange="1"/>
    <ignoredError sqref="E13 M13" formula="1" formulaRange="1"/>
  </ignoredErrors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123F3-A20D-4107-8156-14A750E636E2}">
  <dimension ref="A1:W33"/>
  <sheetViews>
    <sheetView showGridLines="0" zoomScale="120" zoomScaleNormal="120" workbookViewId="0">
      <selection activeCell="I1" sqref="I1"/>
    </sheetView>
  </sheetViews>
  <sheetFormatPr defaultColWidth="9.109375" defaultRowHeight="14.4" x14ac:dyDescent="0.3"/>
  <cols>
    <col min="1" max="1" width="19.109375" style="38" customWidth="1"/>
    <col min="2" max="23" width="7.6640625" style="38" customWidth="1"/>
    <col min="24" max="24" width="5.6640625" style="38" customWidth="1"/>
    <col min="25" max="16384" width="9.109375" style="38"/>
  </cols>
  <sheetData>
    <row r="1" spans="1:23" ht="19.95" customHeight="1" x14ac:dyDescent="0.3">
      <c r="A1" s="1" t="s">
        <v>217</v>
      </c>
      <c r="B1" s="30"/>
      <c r="C1" s="30"/>
      <c r="D1" s="30"/>
      <c r="E1" s="30"/>
      <c r="F1" s="30"/>
      <c r="G1" s="34"/>
    </row>
    <row r="2" spans="1:23" s="41" customFormat="1" ht="25.2" customHeight="1" thickBot="1" x14ac:dyDescent="0.25"/>
    <row r="3" spans="1:23" s="41" customFormat="1" ht="13.95" customHeight="1" x14ac:dyDescent="0.2">
      <c r="A3" s="209" t="s">
        <v>235</v>
      </c>
      <c r="B3" s="211" t="s">
        <v>50</v>
      </c>
      <c r="C3" s="212"/>
      <c r="D3" s="212"/>
      <c r="E3" s="213"/>
      <c r="F3" s="212" t="s">
        <v>51</v>
      </c>
      <c r="G3" s="212"/>
      <c r="H3" s="212"/>
      <c r="I3" s="212"/>
      <c r="J3" s="211" t="s">
        <v>52</v>
      </c>
      <c r="K3" s="212"/>
      <c r="L3" s="212"/>
      <c r="M3" s="213"/>
      <c r="N3" s="212" t="s">
        <v>165</v>
      </c>
      <c r="O3" s="212"/>
      <c r="P3" s="212"/>
      <c r="Q3" s="212"/>
      <c r="R3" s="211" t="s">
        <v>172</v>
      </c>
      <c r="S3" s="212"/>
      <c r="T3" s="213"/>
      <c r="U3" s="212" t="s">
        <v>173</v>
      </c>
      <c r="V3" s="212"/>
      <c r="W3" s="212"/>
    </row>
    <row r="4" spans="1:23" s="41" customFormat="1" ht="24.9" customHeight="1" x14ac:dyDescent="0.2">
      <c r="A4" s="210"/>
      <c r="B4" s="142">
        <v>2019</v>
      </c>
      <c r="C4" s="143">
        <v>2022</v>
      </c>
      <c r="D4" s="143">
        <v>2023</v>
      </c>
      <c r="E4" s="144" t="s">
        <v>338</v>
      </c>
      <c r="F4" s="143">
        <v>2019</v>
      </c>
      <c r="G4" s="143">
        <v>2022</v>
      </c>
      <c r="H4" s="143">
        <v>2023</v>
      </c>
      <c r="I4" s="143" t="s">
        <v>338</v>
      </c>
      <c r="J4" s="142">
        <v>2019</v>
      </c>
      <c r="K4" s="143">
        <v>2022</v>
      </c>
      <c r="L4" s="143">
        <v>2023</v>
      </c>
      <c r="M4" s="144" t="s">
        <v>338</v>
      </c>
      <c r="N4" s="143">
        <v>2019</v>
      </c>
      <c r="O4" s="143">
        <v>2022</v>
      </c>
      <c r="P4" s="143">
        <v>2023</v>
      </c>
      <c r="Q4" s="143" t="s">
        <v>338</v>
      </c>
      <c r="R4" s="142">
        <v>2019</v>
      </c>
      <c r="S4" s="66">
        <v>2022</v>
      </c>
      <c r="T4" s="67">
        <v>2023</v>
      </c>
      <c r="U4" s="66">
        <v>2019</v>
      </c>
      <c r="V4" s="66">
        <v>2022</v>
      </c>
      <c r="W4" s="66">
        <v>2023</v>
      </c>
    </row>
    <row r="5" spans="1:23" s="41" customFormat="1" ht="12" customHeight="1" x14ac:dyDescent="0.2">
      <c r="A5" s="26" t="s">
        <v>77</v>
      </c>
      <c r="B5" s="27">
        <v>191</v>
      </c>
      <c r="C5" s="27">
        <v>177</v>
      </c>
      <c r="D5" s="27">
        <v>188</v>
      </c>
      <c r="E5" s="22">
        <f t="shared" ref="E5:E14" si="0">D5/C5-1</f>
        <v>6.2146892655367214E-2</v>
      </c>
      <c r="F5" s="27">
        <v>624</v>
      </c>
      <c r="G5" s="27">
        <v>657</v>
      </c>
      <c r="H5" s="27">
        <v>678</v>
      </c>
      <c r="I5" s="15">
        <f>H5/G5-1</f>
        <v>3.1963470319634757E-2</v>
      </c>
      <c r="J5" s="13">
        <v>17396</v>
      </c>
      <c r="K5" s="13">
        <v>15036</v>
      </c>
      <c r="L5" s="13">
        <v>15807</v>
      </c>
      <c r="M5" s="22">
        <f>L5/K5-1</f>
        <v>5.1276935355147657E-2</v>
      </c>
      <c r="N5" s="13">
        <f t="shared" ref="N5:N14" si="1">B5+F5+J5</f>
        <v>18211</v>
      </c>
      <c r="O5" s="13">
        <f t="shared" ref="O5:O14" si="2">C5+G5+K5</f>
        <v>15870</v>
      </c>
      <c r="P5" s="13">
        <f t="shared" ref="P5:P14" si="3">D5+H5+L5</f>
        <v>16673</v>
      </c>
      <c r="Q5" s="15">
        <f>P5/O5-1</f>
        <v>5.0598613736609899E-2</v>
      </c>
      <c r="R5" s="75">
        <f>(B5/(N5/100))</f>
        <v>1.048816649277909</v>
      </c>
      <c r="S5" s="73">
        <f>(C5/(O5/100))</f>
        <v>1.1153119092627599</v>
      </c>
      <c r="T5" s="74">
        <f>(D5/(P5/100))</f>
        <v>1.1275715228213279</v>
      </c>
      <c r="U5" s="73">
        <f>(F5/(N5/100))</f>
        <v>3.4265004667508645</v>
      </c>
      <c r="V5" s="73">
        <f t="shared" ref="V5:W15" si="4">(G5/(O5/100))</f>
        <v>4.1398865784499055</v>
      </c>
      <c r="W5" s="73">
        <f t="shared" si="4"/>
        <v>4.0664547471960661</v>
      </c>
    </row>
    <row r="6" spans="1:23" s="41" customFormat="1" ht="12" customHeight="1" x14ac:dyDescent="0.2">
      <c r="A6" s="26" t="s">
        <v>78</v>
      </c>
      <c r="B6" s="27">
        <v>7</v>
      </c>
      <c r="C6" s="27">
        <v>14</v>
      </c>
      <c r="D6" s="27">
        <v>7</v>
      </c>
      <c r="E6" s="22">
        <f t="shared" si="0"/>
        <v>-0.5</v>
      </c>
      <c r="F6" s="27">
        <v>29</v>
      </c>
      <c r="G6" s="27">
        <v>17</v>
      </c>
      <c r="H6" s="27">
        <v>19</v>
      </c>
      <c r="I6" s="15">
        <f t="shared" ref="I6:I14" si="5">H6/G6-1</f>
        <v>0.11764705882352944</v>
      </c>
      <c r="J6" s="27">
        <v>273</v>
      </c>
      <c r="K6" s="27">
        <v>263</v>
      </c>
      <c r="L6" s="27">
        <v>228</v>
      </c>
      <c r="M6" s="22">
        <f t="shared" ref="M6:M14" si="6">L6/K6-1</f>
        <v>-0.13307984790874527</v>
      </c>
      <c r="N6" s="13">
        <f t="shared" si="1"/>
        <v>309</v>
      </c>
      <c r="O6" s="13">
        <f t="shared" si="2"/>
        <v>294</v>
      </c>
      <c r="P6" s="13">
        <f t="shared" si="3"/>
        <v>254</v>
      </c>
      <c r="Q6" s="15">
        <f t="shared" ref="Q6:Q14" si="7">P6/O6-1</f>
        <v>-0.13605442176870752</v>
      </c>
      <c r="R6" s="75">
        <f t="shared" ref="R6:T15" si="8">(B6/(N6/100))</f>
        <v>2.2653721682847898</v>
      </c>
      <c r="S6" s="76">
        <f t="shared" si="8"/>
        <v>4.7619047619047619</v>
      </c>
      <c r="T6" s="77">
        <f t="shared" si="8"/>
        <v>2.7559055118110236</v>
      </c>
      <c r="U6" s="76">
        <f t="shared" ref="U6:U15" si="9">(F6/(N6/100))</f>
        <v>9.3851132686084142</v>
      </c>
      <c r="V6" s="76">
        <f t="shared" si="4"/>
        <v>5.7823129251700678</v>
      </c>
      <c r="W6" s="76">
        <f t="shared" si="4"/>
        <v>7.4803149606299213</v>
      </c>
    </row>
    <row r="7" spans="1:23" s="41" customFormat="1" ht="12" customHeight="1" x14ac:dyDescent="0.2">
      <c r="A7" s="26" t="s">
        <v>92</v>
      </c>
      <c r="B7" s="27">
        <v>34</v>
      </c>
      <c r="C7" s="27">
        <v>33</v>
      </c>
      <c r="D7" s="27">
        <v>28</v>
      </c>
      <c r="E7" s="22">
        <f t="shared" si="0"/>
        <v>-0.15151515151515149</v>
      </c>
      <c r="F7" s="27">
        <v>153</v>
      </c>
      <c r="G7" s="27">
        <v>127</v>
      </c>
      <c r="H7" s="27">
        <v>124</v>
      </c>
      <c r="I7" s="15">
        <f t="shared" si="5"/>
        <v>-2.3622047244094446E-2</v>
      </c>
      <c r="J7" s="13">
        <v>2198</v>
      </c>
      <c r="K7" s="13">
        <v>1671</v>
      </c>
      <c r="L7" s="13">
        <v>1676</v>
      </c>
      <c r="M7" s="22">
        <f t="shared" si="6"/>
        <v>2.9922202274086374E-3</v>
      </c>
      <c r="N7" s="13">
        <f t="shared" si="1"/>
        <v>2385</v>
      </c>
      <c r="O7" s="13">
        <f t="shared" si="2"/>
        <v>1831</v>
      </c>
      <c r="P7" s="13">
        <f t="shared" si="3"/>
        <v>1828</v>
      </c>
      <c r="Q7" s="15">
        <f t="shared" si="7"/>
        <v>-1.6384489350081965E-3</v>
      </c>
      <c r="R7" s="75">
        <f t="shared" si="8"/>
        <v>1.4255765199161425</v>
      </c>
      <c r="S7" s="76">
        <f t="shared" si="8"/>
        <v>1.8022938285090115</v>
      </c>
      <c r="T7" s="77">
        <f t="shared" si="8"/>
        <v>1.5317286652078774</v>
      </c>
      <c r="U7" s="76">
        <f t="shared" si="9"/>
        <v>6.415094339622641</v>
      </c>
      <c r="V7" s="76">
        <f t="shared" si="4"/>
        <v>6.9361004915346811</v>
      </c>
      <c r="W7" s="76">
        <f t="shared" si="4"/>
        <v>6.783369803063457</v>
      </c>
    </row>
    <row r="8" spans="1:23" s="41" customFormat="1" ht="12" customHeight="1" x14ac:dyDescent="0.2">
      <c r="A8" s="26" t="s">
        <v>79</v>
      </c>
      <c r="B8" s="27">
        <v>34</v>
      </c>
      <c r="C8" s="27">
        <v>35</v>
      </c>
      <c r="D8" s="27">
        <v>45</v>
      </c>
      <c r="E8" s="22">
        <f t="shared" si="0"/>
        <v>0.28571428571428581</v>
      </c>
      <c r="F8" s="27">
        <v>206</v>
      </c>
      <c r="G8" s="27">
        <v>217</v>
      </c>
      <c r="H8" s="27">
        <v>278</v>
      </c>
      <c r="I8" s="15">
        <f t="shared" si="5"/>
        <v>0.28110599078341014</v>
      </c>
      <c r="J8" s="13">
        <v>3989</v>
      </c>
      <c r="K8" s="13">
        <v>4385</v>
      </c>
      <c r="L8" s="13">
        <v>4922</v>
      </c>
      <c r="M8" s="22">
        <f t="shared" si="6"/>
        <v>0.1224629418472063</v>
      </c>
      <c r="N8" s="13">
        <f t="shared" si="1"/>
        <v>4229</v>
      </c>
      <c r="O8" s="13">
        <f t="shared" si="2"/>
        <v>4637</v>
      </c>
      <c r="P8" s="13">
        <f t="shared" si="3"/>
        <v>5245</v>
      </c>
      <c r="Q8" s="15">
        <f t="shared" si="7"/>
        <v>0.13111925814103942</v>
      </c>
      <c r="R8" s="75">
        <f t="shared" si="8"/>
        <v>0.80397257034759995</v>
      </c>
      <c r="S8" s="76">
        <f t="shared" si="8"/>
        <v>0.75479836100927333</v>
      </c>
      <c r="T8" s="77">
        <f t="shared" si="8"/>
        <v>0.85795996186844614</v>
      </c>
      <c r="U8" s="76">
        <f t="shared" si="9"/>
        <v>4.8711279262236937</v>
      </c>
      <c r="V8" s="76">
        <f t="shared" si="4"/>
        <v>4.6797498382574947</v>
      </c>
      <c r="W8" s="76">
        <f t="shared" si="4"/>
        <v>5.3002859866539556</v>
      </c>
    </row>
    <row r="9" spans="1:23" s="41" customFormat="1" ht="12" customHeight="1" x14ac:dyDescent="0.2">
      <c r="A9" s="26" t="s">
        <v>80</v>
      </c>
      <c r="B9" s="27">
        <v>84</v>
      </c>
      <c r="C9" s="27">
        <v>99</v>
      </c>
      <c r="D9" s="27">
        <v>109</v>
      </c>
      <c r="E9" s="22">
        <f t="shared" si="0"/>
        <v>0.10101010101010099</v>
      </c>
      <c r="F9" s="27">
        <v>319</v>
      </c>
      <c r="G9" s="27">
        <v>322</v>
      </c>
      <c r="H9" s="27">
        <v>467</v>
      </c>
      <c r="I9" s="15">
        <f t="shared" si="5"/>
        <v>0.45031055900621109</v>
      </c>
      <c r="J9" s="13">
        <v>2511</v>
      </c>
      <c r="K9" s="13">
        <v>2680</v>
      </c>
      <c r="L9" s="13">
        <v>3130</v>
      </c>
      <c r="M9" s="22">
        <f t="shared" si="6"/>
        <v>0.16791044776119413</v>
      </c>
      <c r="N9" s="13">
        <f t="shared" si="1"/>
        <v>2914</v>
      </c>
      <c r="O9" s="13">
        <f t="shared" si="2"/>
        <v>3101</v>
      </c>
      <c r="P9" s="13">
        <f t="shared" si="3"/>
        <v>3706</v>
      </c>
      <c r="Q9" s="15">
        <f t="shared" si="7"/>
        <v>0.19509835536923581</v>
      </c>
      <c r="R9" s="75">
        <f t="shared" si="8"/>
        <v>2.8826355525051475</v>
      </c>
      <c r="S9" s="76">
        <f t="shared" si="8"/>
        <v>3.1925185424056752</v>
      </c>
      <c r="T9" s="77">
        <f t="shared" si="8"/>
        <v>2.9411764705882351</v>
      </c>
      <c r="U9" s="76">
        <f t="shared" si="9"/>
        <v>10.947151681537406</v>
      </c>
      <c r="V9" s="76">
        <f t="shared" si="4"/>
        <v>10.383747178329571</v>
      </c>
      <c r="W9" s="76">
        <f t="shared" si="4"/>
        <v>12.601187263896383</v>
      </c>
    </row>
    <row r="10" spans="1:23" s="41" customFormat="1" ht="12" customHeight="1" x14ac:dyDescent="0.2">
      <c r="A10" s="26" t="s">
        <v>81</v>
      </c>
      <c r="B10" s="27">
        <v>27</v>
      </c>
      <c r="C10" s="27">
        <v>23</v>
      </c>
      <c r="D10" s="27">
        <v>25</v>
      </c>
      <c r="E10" s="22">
        <f t="shared" si="0"/>
        <v>8.6956521739130377E-2</v>
      </c>
      <c r="F10" s="27">
        <v>97</v>
      </c>
      <c r="G10" s="27">
        <v>103</v>
      </c>
      <c r="H10" s="27">
        <v>124</v>
      </c>
      <c r="I10" s="15">
        <f t="shared" si="5"/>
        <v>0.20388349514563098</v>
      </c>
      <c r="J10" s="13">
        <v>1644</v>
      </c>
      <c r="K10" s="13">
        <v>1597</v>
      </c>
      <c r="L10" s="13">
        <v>1649</v>
      </c>
      <c r="M10" s="22">
        <f t="shared" si="6"/>
        <v>3.2561051972448407E-2</v>
      </c>
      <c r="N10" s="13">
        <f t="shared" si="1"/>
        <v>1768</v>
      </c>
      <c r="O10" s="13">
        <f t="shared" si="2"/>
        <v>1723</v>
      </c>
      <c r="P10" s="13">
        <f t="shared" si="3"/>
        <v>1798</v>
      </c>
      <c r="Q10" s="15">
        <f t="shared" si="7"/>
        <v>4.3528728961114371E-2</v>
      </c>
      <c r="R10" s="75">
        <f t="shared" si="8"/>
        <v>1.5271493212669685</v>
      </c>
      <c r="S10" s="76">
        <f t="shared" si="8"/>
        <v>1.3348810214741729</v>
      </c>
      <c r="T10" s="77">
        <f t="shared" si="8"/>
        <v>1.3904338153503892</v>
      </c>
      <c r="U10" s="76">
        <f t="shared" si="9"/>
        <v>5.4864253393665159</v>
      </c>
      <c r="V10" s="76">
        <f t="shared" si="4"/>
        <v>5.9779454439930353</v>
      </c>
      <c r="W10" s="76">
        <f t="shared" si="4"/>
        <v>6.8965517241379306</v>
      </c>
    </row>
    <row r="11" spans="1:23" s="41" customFormat="1" ht="12" customHeight="1" x14ac:dyDescent="0.2">
      <c r="A11" s="26" t="s">
        <v>82</v>
      </c>
      <c r="B11" s="27">
        <v>11</v>
      </c>
      <c r="C11" s="27">
        <v>3</v>
      </c>
      <c r="D11" s="27">
        <v>9</v>
      </c>
      <c r="E11" s="22">
        <f t="shared" si="0"/>
        <v>2</v>
      </c>
      <c r="F11" s="27">
        <v>36</v>
      </c>
      <c r="G11" s="27">
        <v>29</v>
      </c>
      <c r="H11" s="27">
        <v>19</v>
      </c>
      <c r="I11" s="15">
        <f t="shared" si="5"/>
        <v>-0.34482758620689657</v>
      </c>
      <c r="J11" s="27">
        <v>246</v>
      </c>
      <c r="K11" s="27">
        <v>214</v>
      </c>
      <c r="L11" s="27">
        <v>187</v>
      </c>
      <c r="M11" s="22">
        <f t="shared" si="6"/>
        <v>-0.12616822429906538</v>
      </c>
      <c r="N11" s="13">
        <f t="shared" si="1"/>
        <v>293</v>
      </c>
      <c r="O11" s="13">
        <f t="shared" si="2"/>
        <v>246</v>
      </c>
      <c r="P11" s="13">
        <f t="shared" si="3"/>
        <v>215</v>
      </c>
      <c r="Q11" s="15">
        <f t="shared" si="7"/>
        <v>-0.12601626016260159</v>
      </c>
      <c r="R11" s="75">
        <f t="shared" si="8"/>
        <v>3.7542662116040955</v>
      </c>
      <c r="S11" s="76">
        <f t="shared" si="8"/>
        <v>1.2195121951219512</v>
      </c>
      <c r="T11" s="77">
        <f t="shared" si="8"/>
        <v>4.1860465116279073</v>
      </c>
      <c r="U11" s="76">
        <f t="shared" si="9"/>
        <v>12.286689419795222</v>
      </c>
      <c r="V11" s="76">
        <f t="shared" si="4"/>
        <v>11.788617886178862</v>
      </c>
      <c r="W11" s="76">
        <f t="shared" si="4"/>
        <v>8.8372093023255811</v>
      </c>
    </row>
    <row r="12" spans="1:23" s="41" customFormat="1" ht="12" customHeight="1" x14ac:dyDescent="0.2">
      <c r="A12" s="26" t="s">
        <v>83</v>
      </c>
      <c r="B12" s="27">
        <v>0</v>
      </c>
      <c r="C12" s="27">
        <v>1</v>
      </c>
      <c r="D12" s="27">
        <v>0</v>
      </c>
      <c r="E12" s="22">
        <f t="shared" si="0"/>
        <v>-1</v>
      </c>
      <c r="F12" s="27">
        <v>1</v>
      </c>
      <c r="G12" s="27">
        <v>2</v>
      </c>
      <c r="H12" s="27">
        <v>4</v>
      </c>
      <c r="I12" s="15">
        <f t="shared" si="5"/>
        <v>1</v>
      </c>
      <c r="J12" s="27">
        <v>23</v>
      </c>
      <c r="K12" s="27">
        <v>21</v>
      </c>
      <c r="L12" s="27">
        <v>19</v>
      </c>
      <c r="M12" s="22">
        <f t="shared" si="6"/>
        <v>-9.5238095238095233E-2</v>
      </c>
      <c r="N12" s="13">
        <f t="shared" si="1"/>
        <v>24</v>
      </c>
      <c r="O12" s="13">
        <f t="shared" si="2"/>
        <v>24</v>
      </c>
      <c r="P12" s="13">
        <f t="shared" si="3"/>
        <v>23</v>
      </c>
      <c r="Q12" s="15">
        <f t="shared" si="7"/>
        <v>-4.166666666666663E-2</v>
      </c>
      <c r="R12" s="75">
        <f t="shared" si="8"/>
        <v>0</v>
      </c>
      <c r="S12" s="76">
        <f t="shared" si="8"/>
        <v>4.166666666666667</v>
      </c>
      <c r="T12" s="77">
        <f t="shared" si="8"/>
        <v>0</v>
      </c>
      <c r="U12" s="76">
        <f t="shared" si="9"/>
        <v>4.166666666666667</v>
      </c>
      <c r="V12" s="76">
        <f t="shared" si="4"/>
        <v>8.3333333333333339</v>
      </c>
      <c r="W12" s="76">
        <f t="shared" si="4"/>
        <v>17.391304347826086</v>
      </c>
    </row>
    <row r="13" spans="1:23" s="41" customFormat="1" ht="12" customHeight="1" x14ac:dyDescent="0.2">
      <c r="A13" s="26" t="s">
        <v>84</v>
      </c>
      <c r="B13" s="27">
        <v>14</v>
      </c>
      <c r="C13" s="27">
        <v>10</v>
      </c>
      <c r="D13" s="27">
        <v>10</v>
      </c>
      <c r="E13" s="22">
        <f t="shared" si="0"/>
        <v>0</v>
      </c>
      <c r="F13" s="27">
        <v>22</v>
      </c>
      <c r="G13" s="27">
        <v>21</v>
      </c>
      <c r="H13" s="27">
        <v>12</v>
      </c>
      <c r="I13" s="15">
        <f t="shared" si="5"/>
        <v>-0.4285714285714286</v>
      </c>
      <c r="J13" s="27">
        <v>81</v>
      </c>
      <c r="K13" s="27">
        <v>71</v>
      </c>
      <c r="L13" s="27">
        <v>89</v>
      </c>
      <c r="M13" s="22">
        <f t="shared" si="6"/>
        <v>0.25352112676056349</v>
      </c>
      <c r="N13" s="13">
        <f t="shared" si="1"/>
        <v>117</v>
      </c>
      <c r="O13" s="13">
        <f t="shared" si="2"/>
        <v>102</v>
      </c>
      <c r="P13" s="13">
        <f t="shared" si="3"/>
        <v>111</v>
      </c>
      <c r="Q13" s="15">
        <f t="shared" si="7"/>
        <v>8.8235294117646967E-2</v>
      </c>
      <c r="R13" s="75">
        <f t="shared" si="8"/>
        <v>11.965811965811966</v>
      </c>
      <c r="S13" s="76">
        <f t="shared" si="8"/>
        <v>9.8039215686274517</v>
      </c>
      <c r="T13" s="77">
        <f t="shared" si="8"/>
        <v>9.0090090090090076</v>
      </c>
      <c r="U13" s="76">
        <f t="shared" si="9"/>
        <v>18.803418803418804</v>
      </c>
      <c r="V13" s="76">
        <f t="shared" si="4"/>
        <v>20.588235294117645</v>
      </c>
      <c r="W13" s="76">
        <f t="shared" si="4"/>
        <v>10.810810810810811</v>
      </c>
    </row>
    <row r="14" spans="1:23" s="41" customFormat="1" ht="12" customHeight="1" x14ac:dyDescent="0.2">
      <c r="A14" s="26" t="s">
        <v>86</v>
      </c>
      <c r="B14" s="27">
        <v>1</v>
      </c>
      <c r="C14" s="27">
        <v>9</v>
      </c>
      <c r="D14" s="27">
        <v>7</v>
      </c>
      <c r="E14" s="22">
        <f t="shared" si="0"/>
        <v>-0.22222222222222221</v>
      </c>
      <c r="F14" s="27">
        <v>28</v>
      </c>
      <c r="G14" s="27">
        <v>43</v>
      </c>
      <c r="H14" s="27">
        <v>59</v>
      </c>
      <c r="I14" s="15">
        <f t="shared" si="5"/>
        <v>0.37209302325581395</v>
      </c>
      <c r="J14" s="27">
        <v>515</v>
      </c>
      <c r="K14" s="13">
        <v>1111</v>
      </c>
      <c r="L14" s="13">
        <v>1317</v>
      </c>
      <c r="M14" s="22">
        <f t="shared" si="6"/>
        <v>0.18541854185418538</v>
      </c>
      <c r="N14" s="13">
        <f t="shared" si="1"/>
        <v>544</v>
      </c>
      <c r="O14" s="13">
        <f t="shared" si="2"/>
        <v>1163</v>
      </c>
      <c r="P14" s="13">
        <f t="shared" si="3"/>
        <v>1383</v>
      </c>
      <c r="Q14" s="15">
        <f t="shared" si="7"/>
        <v>0.18916595012897686</v>
      </c>
      <c r="R14" s="75">
        <f t="shared" si="8"/>
        <v>0.18382352941176469</v>
      </c>
      <c r="S14" s="76">
        <f t="shared" si="8"/>
        <v>0.7738607050730868</v>
      </c>
      <c r="T14" s="77">
        <f t="shared" si="8"/>
        <v>0.50614605929139556</v>
      </c>
      <c r="U14" s="76">
        <f t="shared" si="9"/>
        <v>5.1470588235294112</v>
      </c>
      <c r="V14" s="76">
        <f t="shared" si="4"/>
        <v>3.6973344797936369</v>
      </c>
      <c r="W14" s="76">
        <f t="shared" si="4"/>
        <v>4.2660882140274765</v>
      </c>
    </row>
    <row r="15" spans="1:23" s="41" customFormat="1" ht="12" customHeight="1" thickBot="1" x14ac:dyDescent="0.25">
      <c r="A15" s="28" t="s">
        <v>0</v>
      </c>
      <c r="B15" s="23">
        <f>SUM(B5:B14)</f>
        <v>403</v>
      </c>
      <c r="C15" s="16">
        <f>SUM(C5:C14)</f>
        <v>404</v>
      </c>
      <c r="D15" s="16">
        <f>SUM(D5:D14)</f>
        <v>428</v>
      </c>
      <c r="E15" s="24">
        <f>D15/C15-1</f>
        <v>5.9405940594059459E-2</v>
      </c>
      <c r="F15" s="16">
        <f>SUM(F5:F14)</f>
        <v>1515</v>
      </c>
      <c r="G15" s="16">
        <f>SUM(G5:G14)</f>
        <v>1538</v>
      </c>
      <c r="H15" s="16">
        <f>SUM(H5:H14)</f>
        <v>1784</v>
      </c>
      <c r="I15" s="17">
        <f>H15/G15-1</f>
        <v>0.15994798439531865</v>
      </c>
      <c r="J15" s="23">
        <f>SUM(J5:J14)</f>
        <v>28876</v>
      </c>
      <c r="K15" s="16">
        <f>SUM(K5:K14)</f>
        <v>27049</v>
      </c>
      <c r="L15" s="16">
        <f>SUM(L5:L14)</f>
        <v>29024</v>
      </c>
      <c r="M15" s="24">
        <f>L15/K15-1</f>
        <v>7.3015638286073381E-2</v>
      </c>
      <c r="N15" s="16">
        <f>SUM(N5:N14)</f>
        <v>30794</v>
      </c>
      <c r="O15" s="16">
        <f>SUM(O5:O14)</f>
        <v>28991</v>
      </c>
      <c r="P15" s="16">
        <f>SUM(P5:P14)</f>
        <v>31236</v>
      </c>
      <c r="Q15" s="17">
        <f>P15/O15-1</f>
        <v>7.7437825532061577E-2</v>
      </c>
      <c r="R15" s="78">
        <f t="shared" si="8"/>
        <v>1.308696499318049</v>
      </c>
      <c r="S15" s="79">
        <f t="shared" si="8"/>
        <v>1.3935359249422232</v>
      </c>
      <c r="T15" s="80">
        <f t="shared" si="8"/>
        <v>1.3702138558074017</v>
      </c>
      <c r="U15" s="79">
        <f t="shared" si="9"/>
        <v>4.9197895693966354</v>
      </c>
      <c r="V15" s="79">
        <f t="shared" si="4"/>
        <v>5.3050946845572762</v>
      </c>
      <c r="W15" s="79">
        <f t="shared" si="4"/>
        <v>5.7113586886925338</v>
      </c>
    </row>
    <row r="16" spans="1:23" s="41" customFormat="1" ht="12" customHeight="1" x14ac:dyDescent="0.2">
      <c r="A16" s="49" t="s">
        <v>85</v>
      </c>
    </row>
    <row r="17" s="41" customFormat="1" ht="12" customHeight="1" x14ac:dyDescent="0.2"/>
    <row r="18" s="41" customFormat="1" ht="12" customHeight="1" x14ac:dyDescent="0.2"/>
    <row r="19" s="41" customFormat="1" ht="12" customHeight="1" x14ac:dyDescent="0.2"/>
    <row r="20" s="41" customFormat="1" ht="12" customHeight="1" x14ac:dyDescent="0.2"/>
    <row r="21" s="41" customFormat="1" ht="12" customHeight="1" x14ac:dyDescent="0.2"/>
    <row r="22" s="41" customFormat="1" ht="12" customHeight="1" x14ac:dyDescent="0.2"/>
    <row r="23" s="41" customFormat="1" ht="12" customHeight="1" x14ac:dyDescent="0.2"/>
    <row r="24" s="41" customFormat="1" ht="12" customHeight="1" x14ac:dyDescent="0.2"/>
    <row r="25" s="41" customFormat="1" ht="12" customHeight="1" x14ac:dyDescent="0.2"/>
    <row r="26" s="41" customFormat="1" ht="12" customHeight="1" x14ac:dyDescent="0.2"/>
    <row r="27" s="41" customFormat="1" ht="12" customHeight="1" x14ac:dyDescent="0.2"/>
    <row r="28" s="41" customFormat="1" ht="12" customHeight="1" x14ac:dyDescent="0.2"/>
    <row r="29" s="41" customFormat="1" ht="12" customHeight="1" x14ac:dyDescent="0.2"/>
    <row r="30" s="38" customFormat="1" ht="12" customHeight="1" x14ac:dyDescent="0.3"/>
    <row r="31" s="38" customFormat="1" ht="12" customHeight="1" x14ac:dyDescent="0.3"/>
    <row r="32" s="38" customFormat="1" ht="12" customHeight="1" x14ac:dyDescent="0.3"/>
    <row r="33" s="38" customFormat="1" ht="12" customHeight="1" x14ac:dyDescent="0.3"/>
  </sheetData>
  <sortState xmlns:xlrd2="http://schemas.microsoft.com/office/spreadsheetml/2017/richdata2" ref="V2">
    <sortCondition ref="V2"/>
  </sortState>
  <mergeCells count="7">
    <mergeCell ref="R3:T3"/>
    <mergeCell ref="U3:W3"/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scale="70" orientation="portrait" r:id="rId1"/>
  <ignoredErrors>
    <ignoredError sqref="B15:D15 N15:X15" formulaRange="1"/>
    <ignoredError sqref="E15:M15" formula="1" formulaRange="1"/>
  </ignoredErrors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859C3-8BCC-4C7B-9E40-3969B8390253}">
  <dimension ref="A1:Q33"/>
  <sheetViews>
    <sheetView showGridLines="0" zoomScale="120" zoomScaleNormal="120" workbookViewId="0">
      <selection activeCell="H1" sqref="H1"/>
    </sheetView>
  </sheetViews>
  <sheetFormatPr defaultColWidth="9.109375" defaultRowHeight="14.4" x14ac:dyDescent="0.3"/>
  <cols>
    <col min="1" max="1" width="29.109375" style="38" customWidth="1"/>
    <col min="2" max="17" width="7.6640625" style="38" customWidth="1"/>
    <col min="18" max="24" width="5.6640625" style="38" customWidth="1"/>
    <col min="25" max="16384" width="9.109375" style="38"/>
  </cols>
  <sheetData>
    <row r="1" spans="1:17" ht="19.95" customHeight="1" x14ac:dyDescent="0.3">
      <c r="A1" s="1" t="s">
        <v>218</v>
      </c>
      <c r="B1" s="37"/>
      <c r="C1" s="37"/>
      <c r="D1" s="37"/>
      <c r="E1" s="37"/>
      <c r="F1" s="37"/>
    </row>
    <row r="2" spans="1:17" s="41" customFormat="1" ht="25.2" customHeight="1" thickBot="1" x14ac:dyDescent="0.25"/>
    <row r="3" spans="1:17" s="41" customFormat="1" ht="13.95" customHeight="1" x14ac:dyDescent="0.2">
      <c r="A3" s="209" t="s">
        <v>174</v>
      </c>
      <c r="B3" s="211" t="s">
        <v>50</v>
      </c>
      <c r="C3" s="212"/>
      <c r="D3" s="212"/>
      <c r="E3" s="213"/>
      <c r="F3" s="212" t="s">
        <v>51</v>
      </c>
      <c r="G3" s="212"/>
      <c r="H3" s="212"/>
      <c r="I3" s="212"/>
      <c r="J3" s="211" t="s">
        <v>52</v>
      </c>
      <c r="K3" s="212"/>
      <c r="L3" s="212"/>
      <c r="M3" s="213"/>
      <c r="N3" s="212" t="s">
        <v>165</v>
      </c>
      <c r="O3" s="212"/>
      <c r="P3" s="212"/>
      <c r="Q3" s="213"/>
    </row>
    <row r="4" spans="1:17" s="41" customFormat="1" ht="24.9" customHeight="1" x14ac:dyDescent="0.2">
      <c r="A4" s="210"/>
      <c r="B4" s="142">
        <v>2019</v>
      </c>
      <c r="C4" s="143">
        <v>2022</v>
      </c>
      <c r="D4" s="143">
        <v>2023</v>
      </c>
      <c r="E4" s="144" t="s">
        <v>338</v>
      </c>
      <c r="F4" s="143">
        <v>2019</v>
      </c>
      <c r="G4" s="143">
        <v>2022</v>
      </c>
      <c r="H4" s="143">
        <v>2023</v>
      </c>
      <c r="I4" s="143" t="s">
        <v>338</v>
      </c>
      <c r="J4" s="142">
        <v>2019</v>
      </c>
      <c r="K4" s="143">
        <v>2022</v>
      </c>
      <c r="L4" s="143">
        <v>2023</v>
      </c>
      <c r="M4" s="144" t="s">
        <v>338</v>
      </c>
      <c r="N4" s="143">
        <v>2019</v>
      </c>
      <c r="O4" s="66">
        <v>2022</v>
      </c>
      <c r="P4" s="66">
        <v>2023</v>
      </c>
      <c r="Q4" s="67" t="s">
        <v>338</v>
      </c>
    </row>
    <row r="5" spans="1:17" s="41" customFormat="1" ht="12" customHeight="1" x14ac:dyDescent="0.2">
      <c r="A5" s="26" t="s">
        <v>183</v>
      </c>
      <c r="B5" s="27">
        <v>2</v>
      </c>
      <c r="C5" s="27">
        <v>7</v>
      </c>
      <c r="D5" s="27">
        <v>3</v>
      </c>
      <c r="E5" s="22">
        <f t="shared" ref="E5:E22" si="0">D5/C5-1</f>
        <v>-0.5714285714285714</v>
      </c>
      <c r="F5" s="27">
        <v>13</v>
      </c>
      <c r="G5" s="27">
        <v>18</v>
      </c>
      <c r="H5" s="27">
        <v>14</v>
      </c>
      <c r="I5" s="15">
        <f t="shared" ref="I5:I22" si="1">H5/G5-1</f>
        <v>-0.22222222222222221</v>
      </c>
      <c r="J5" s="27">
        <v>207</v>
      </c>
      <c r="K5" s="27">
        <v>214</v>
      </c>
      <c r="L5" s="27">
        <v>258</v>
      </c>
      <c r="M5" s="22">
        <f t="shared" ref="M5:M22" si="2">L5/K5-1</f>
        <v>0.20560747663551404</v>
      </c>
      <c r="N5" s="13">
        <f t="shared" ref="N5:N22" si="3">B5+F5+J5</f>
        <v>222</v>
      </c>
      <c r="O5" s="69">
        <f t="shared" ref="O5:O22" si="4">C5+G5+K5</f>
        <v>239</v>
      </c>
      <c r="P5" s="69">
        <f t="shared" ref="P5:P22" si="5">D5+H5+L5</f>
        <v>275</v>
      </c>
      <c r="Q5" s="82">
        <f t="shared" ref="Q5:Q22" si="6">P5/O5-1</f>
        <v>0.15062761506276146</v>
      </c>
    </row>
    <row r="6" spans="1:17" s="41" customFormat="1" ht="12" customHeight="1" x14ac:dyDescent="0.2">
      <c r="A6" s="26" t="s">
        <v>189</v>
      </c>
      <c r="B6" s="27">
        <v>4</v>
      </c>
      <c r="C6" s="27">
        <v>10</v>
      </c>
      <c r="D6" s="27">
        <v>7</v>
      </c>
      <c r="E6" s="22">
        <f t="shared" si="0"/>
        <v>-0.30000000000000004</v>
      </c>
      <c r="F6" s="27">
        <v>19</v>
      </c>
      <c r="G6" s="27">
        <v>19</v>
      </c>
      <c r="H6" s="27">
        <v>24</v>
      </c>
      <c r="I6" s="15">
        <f t="shared" si="1"/>
        <v>0.26315789473684204</v>
      </c>
      <c r="J6" s="27">
        <v>113</v>
      </c>
      <c r="K6" s="27">
        <v>150</v>
      </c>
      <c r="L6" s="27">
        <v>132</v>
      </c>
      <c r="M6" s="22">
        <f t="shared" si="2"/>
        <v>-0.12</v>
      </c>
      <c r="N6" s="13">
        <f t="shared" si="3"/>
        <v>136</v>
      </c>
      <c r="O6" s="13">
        <f t="shared" si="4"/>
        <v>179</v>
      </c>
      <c r="P6" s="13">
        <f t="shared" si="5"/>
        <v>163</v>
      </c>
      <c r="Q6" s="15">
        <f t="shared" si="6"/>
        <v>-8.9385474860335212E-2</v>
      </c>
    </row>
    <row r="7" spans="1:17" s="41" customFormat="1" ht="12" customHeight="1" x14ac:dyDescent="0.2">
      <c r="A7" s="26" t="s">
        <v>182</v>
      </c>
      <c r="B7" s="27">
        <v>10</v>
      </c>
      <c r="C7" s="27">
        <v>5</v>
      </c>
      <c r="D7" s="27">
        <v>5</v>
      </c>
      <c r="E7" s="22">
        <f t="shared" si="0"/>
        <v>0</v>
      </c>
      <c r="F7" s="27">
        <v>34</v>
      </c>
      <c r="G7" s="27">
        <v>31</v>
      </c>
      <c r="H7" s="27">
        <v>30</v>
      </c>
      <c r="I7" s="15">
        <f t="shared" si="1"/>
        <v>-3.2258064516129004E-2</v>
      </c>
      <c r="J7" s="27">
        <v>360</v>
      </c>
      <c r="K7" s="27">
        <v>328</v>
      </c>
      <c r="L7" s="27">
        <v>353</v>
      </c>
      <c r="M7" s="22">
        <f t="shared" si="2"/>
        <v>7.6219512195121908E-2</v>
      </c>
      <c r="N7" s="13">
        <f t="shared" si="3"/>
        <v>404</v>
      </c>
      <c r="O7" s="13">
        <f t="shared" si="4"/>
        <v>364</v>
      </c>
      <c r="P7" s="13">
        <f t="shared" si="5"/>
        <v>388</v>
      </c>
      <c r="Q7" s="15">
        <f t="shared" si="6"/>
        <v>6.5934065934065922E-2</v>
      </c>
    </row>
    <row r="8" spans="1:17" s="41" customFormat="1" ht="12" customHeight="1" x14ac:dyDescent="0.2">
      <c r="A8" s="26" t="s">
        <v>175</v>
      </c>
      <c r="B8" s="27">
        <v>342</v>
      </c>
      <c r="C8" s="27">
        <v>336</v>
      </c>
      <c r="D8" s="27">
        <v>358</v>
      </c>
      <c r="E8" s="22">
        <f t="shared" si="0"/>
        <v>6.5476190476190466E-2</v>
      </c>
      <c r="F8" s="13">
        <v>1283</v>
      </c>
      <c r="G8" s="13">
        <v>1291</v>
      </c>
      <c r="H8" s="13">
        <v>1492</v>
      </c>
      <c r="I8" s="15">
        <f t="shared" si="1"/>
        <v>0.15569326103795511</v>
      </c>
      <c r="J8" s="13">
        <v>24134</v>
      </c>
      <c r="K8" s="13">
        <v>22508</v>
      </c>
      <c r="L8" s="13">
        <v>24035</v>
      </c>
      <c r="M8" s="22">
        <f t="shared" si="2"/>
        <v>6.7842544872934063E-2</v>
      </c>
      <c r="N8" s="13">
        <f t="shared" si="3"/>
        <v>25759</v>
      </c>
      <c r="O8" s="13">
        <f t="shared" si="4"/>
        <v>24135</v>
      </c>
      <c r="P8" s="13">
        <f t="shared" si="5"/>
        <v>25885</v>
      </c>
      <c r="Q8" s="15">
        <f t="shared" si="6"/>
        <v>7.2508804640563529E-2</v>
      </c>
    </row>
    <row r="9" spans="1:17" s="41" customFormat="1" ht="12" customHeight="1" x14ac:dyDescent="0.2">
      <c r="A9" s="26" t="s">
        <v>178</v>
      </c>
      <c r="B9" s="27">
        <v>4</v>
      </c>
      <c r="C9" s="27">
        <v>8</v>
      </c>
      <c r="D9" s="27">
        <v>8</v>
      </c>
      <c r="E9" s="22">
        <f t="shared" si="0"/>
        <v>0</v>
      </c>
      <c r="F9" s="27">
        <v>22</v>
      </c>
      <c r="G9" s="27">
        <v>30</v>
      </c>
      <c r="H9" s="27">
        <v>23</v>
      </c>
      <c r="I9" s="15">
        <f t="shared" si="1"/>
        <v>-0.23333333333333328</v>
      </c>
      <c r="J9" s="27">
        <v>445</v>
      </c>
      <c r="K9" s="27">
        <v>491</v>
      </c>
      <c r="L9" s="27">
        <v>586</v>
      </c>
      <c r="M9" s="22">
        <f t="shared" si="2"/>
        <v>0.19348268839103877</v>
      </c>
      <c r="N9" s="13">
        <f t="shared" si="3"/>
        <v>471</v>
      </c>
      <c r="O9" s="13">
        <f t="shared" si="4"/>
        <v>529</v>
      </c>
      <c r="P9" s="13">
        <f t="shared" si="5"/>
        <v>617</v>
      </c>
      <c r="Q9" s="15">
        <f t="shared" si="6"/>
        <v>0.16635160680529304</v>
      </c>
    </row>
    <row r="10" spans="1:17" s="41" customFormat="1" ht="12" customHeight="1" x14ac:dyDescent="0.2">
      <c r="A10" s="26" t="s">
        <v>188</v>
      </c>
      <c r="B10" s="27">
        <v>3</v>
      </c>
      <c r="C10" s="27">
        <v>1</v>
      </c>
      <c r="D10" s="27">
        <v>1</v>
      </c>
      <c r="E10" s="22">
        <f t="shared" si="0"/>
        <v>0</v>
      </c>
      <c r="F10" s="27">
        <v>5</v>
      </c>
      <c r="G10" s="27">
        <v>2</v>
      </c>
      <c r="H10" s="27">
        <v>6</v>
      </c>
      <c r="I10" s="15">
        <f t="shared" si="1"/>
        <v>2</v>
      </c>
      <c r="J10" s="27">
        <v>67</v>
      </c>
      <c r="K10" s="27">
        <v>62</v>
      </c>
      <c r="L10" s="27">
        <v>96</v>
      </c>
      <c r="M10" s="22">
        <f t="shared" si="2"/>
        <v>0.54838709677419351</v>
      </c>
      <c r="N10" s="13">
        <f t="shared" si="3"/>
        <v>75</v>
      </c>
      <c r="O10" s="13">
        <f t="shared" si="4"/>
        <v>65</v>
      </c>
      <c r="P10" s="13">
        <f t="shared" si="5"/>
        <v>103</v>
      </c>
      <c r="Q10" s="15">
        <f t="shared" si="6"/>
        <v>0.58461538461538454</v>
      </c>
    </row>
    <row r="11" spans="1:17" s="41" customFormat="1" ht="12" customHeight="1" x14ac:dyDescent="0.2">
      <c r="A11" s="26" t="s">
        <v>181</v>
      </c>
      <c r="B11" s="27">
        <v>1</v>
      </c>
      <c r="C11" s="27">
        <v>1</v>
      </c>
      <c r="D11" s="27">
        <v>0</v>
      </c>
      <c r="E11" s="22">
        <f t="shared" si="0"/>
        <v>-1</v>
      </c>
      <c r="F11" s="27">
        <v>2</v>
      </c>
      <c r="G11" s="27">
        <v>7</v>
      </c>
      <c r="H11" s="27">
        <v>2</v>
      </c>
      <c r="I11" s="15">
        <f t="shared" si="1"/>
        <v>-0.7142857142857143</v>
      </c>
      <c r="J11" s="27">
        <v>93</v>
      </c>
      <c r="K11" s="27">
        <v>68</v>
      </c>
      <c r="L11" s="27">
        <v>52</v>
      </c>
      <c r="M11" s="22">
        <f t="shared" si="2"/>
        <v>-0.23529411764705888</v>
      </c>
      <c r="N11" s="13">
        <f t="shared" si="3"/>
        <v>96</v>
      </c>
      <c r="O11" s="13">
        <f t="shared" si="4"/>
        <v>76</v>
      </c>
      <c r="P11" s="13">
        <f t="shared" si="5"/>
        <v>54</v>
      </c>
      <c r="Q11" s="15">
        <f t="shared" si="6"/>
        <v>-0.28947368421052633</v>
      </c>
    </row>
    <row r="12" spans="1:17" s="41" customFormat="1" ht="12" customHeight="1" x14ac:dyDescent="0.2">
      <c r="A12" s="26" t="s">
        <v>180</v>
      </c>
      <c r="B12" s="27">
        <v>2</v>
      </c>
      <c r="C12" s="27">
        <v>2</v>
      </c>
      <c r="D12" s="27">
        <v>0</v>
      </c>
      <c r="E12" s="22">
        <f t="shared" si="0"/>
        <v>-1</v>
      </c>
      <c r="F12" s="27">
        <v>4</v>
      </c>
      <c r="G12" s="27">
        <v>16</v>
      </c>
      <c r="H12" s="27">
        <v>9</v>
      </c>
      <c r="I12" s="15">
        <f t="shared" si="1"/>
        <v>-0.4375</v>
      </c>
      <c r="J12" s="27">
        <v>264</v>
      </c>
      <c r="K12" s="27">
        <v>249</v>
      </c>
      <c r="L12" s="27">
        <v>271</v>
      </c>
      <c r="M12" s="22">
        <f t="shared" si="2"/>
        <v>8.8353413654618462E-2</v>
      </c>
      <c r="N12" s="13">
        <f t="shared" si="3"/>
        <v>270</v>
      </c>
      <c r="O12" s="13">
        <f t="shared" si="4"/>
        <v>267</v>
      </c>
      <c r="P12" s="13">
        <f t="shared" si="5"/>
        <v>280</v>
      </c>
      <c r="Q12" s="15">
        <f t="shared" si="6"/>
        <v>4.8689138576778923E-2</v>
      </c>
    </row>
    <row r="13" spans="1:17" s="41" customFormat="1" ht="12" customHeight="1" x14ac:dyDescent="0.2">
      <c r="A13" s="26" t="s">
        <v>176</v>
      </c>
      <c r="B13" s="27">
        <v>8</v>
      </c>
      <c r="C13" s="27">
        <v>3</v>
      </c>
      <c r="D13" s="27">
        <v>11</v>
      </c>
      <c r="E13" s="22">
        <f t="shared" si="0"/>
        <v>2.6666666666666665</v>
      </c>
      <c r="F13" s="27">
        <v>37</v>
      </c>
      <c r="G13" s="27">
        <v>34</v>
      </c>
      <c r="H13" s="27">
        <v>43</v>
      </c>
      <c r="I13" s="15">
        <f t="shared" si="1"/>
        <v>0.26470588235294112</v>
      </c>
      <c r="J13" s="13">
        <v>1133</v>
      </c>
      <c r="K13" s="27">
        <v>915</v>
      </c>
      <c r="L13" s="13">
        <v>1044</v>
      </c>
      <c r="M13" s="22">
        <f t="shared" si="2"/>
        <v>0.14098360655737707</v>
      </c>
      <c r="N13" s="13">
        <f t="shared" si="3"/>
        <v>1178</v>
      </c>
      <c r="O13" s="13">
        <f t="shared" si="4"/>
        <v>952</v>
      </c>
      <c r="P13" s="13">
        <f t="shared" si="5"/>
        <v>1098</v>
      </c>
      <c r="Q13" s="15">
        <f t="shared" si="6"/>
        <v>0.15336134453781503</v>
      </c>
    </row>
    <row r="14" spans="1:17" s="41" customFormat="1" ht="12" customHeight="1" x14ac:dyDescent="0.2">
      <c r="A14" s="26" t="s">
        <v>187</v>
      </c>
      <c r="B14" s="27">
        <v>0</v>
      </c>
      <c r="C14" s="27">
        <v>0</v>
      </c>
      <c r="D14" s="27">
        <v>2</v>
      </c>
      <c r="E14" s="22" t="s">
        <v>62</v>
      </c>
      <c r="F14" s="27">
        <v>4</v>
      </c>
      <c r="G14" s="27">
        <v>1</v>
      </c>
      <c r="H14" s="27">
        <v>5</v>
      </c>
      <c r="I14" s="15">
        <f t="shared" si="1"/>
        <v>4</v>
      </c>
      <c r="J14" s="27">
        <v>97</v>
      </c>
      <c r="K14" s="27">
        <v>93</v>
      </c>
      <c r="L14" s="27">
        <v>100</v>
      </c>
      <c r="M14" s="22">
        <f t="shared" si="2"/>
        <v>7.5268817204301008E-2</v>
      </c>
      <c r="N14" s="13">
        <f t="shared" si="3"/>
        <v>101</v>
      </c>
      <c r="O14" s="13">
        <f t="shared" si="4"/>
        <v>94</v>
      </c>
      <c r="P14" s="13">
        <f t="shared" si="5"/>
        <v>107</v>
      </c>
      <c r="Q14" s="15">
        <f t="shared" si="6"/>
        <v>0.13829787234042556</v>
      </c>
    </row>
    <row r="15" spans="1:17" s="41" customFormat="1" ht="12" customHeight="1" x14ac:dyDescent="0.2">
      <c r="A15" s="26" t="s">
        <v>185</v>
      </c>
      <c r="B15" s="27">
        <v>3</v>
      </c>
      <c r="C15" s="27">
        <v>3</v>
      </c>
      <c r="D15" s="27">
        <v>3</v>
      </c>
      <c r="E15" s="22">
        <f t="shared" si="0"/>
        <v>0</v>
      </c>
      <c r="F15" s="27">
        <v>6</v>
      </c>
      <c r="G15" s="27">
        <v>2</v>
      </c>
      <c r="H15" s="27">
        <v>7</v>
      </c>
      <c r="I15" s="15">
        <f t="shared" si="1"/>
        <v>2.5</v>
      </c>
      <c r="J15" s="27">
        <v>101</v>
      </c>
      <c r="K15" s="27">
        <v>88</v>
      </c>
      <c r="L15" s="27">
        <v>117</v>
      </c>
      <c r="M15" s="22">
        <f t="shared" si="2"/>
        <v>0.32954545454545459</v>
      </c>
      <c r="N15" s="13">
        <f t="shared" si="3"/>
        <v>110</v>
      </c>
      <c r="O15" s="13">
        <f t="shared" si="4"/>
        <v>93</v>
      </c>
      <c r="P15" s="13">
        <f t="shared" si="5"/>
        <v>127</v>
      </c>
      <c r="Q15" s="15">
        <f t="shared" si="6"/>
        <v>0.36559139784946226</v>
      </c>
    </row>
    <row r="16" spans="1:17" s="41" customFormat="1" ht="12" customHeight="1" x14ac:dyDescent="0.2">
      <c r="A16" s="26" t="s">
        <v>177</v>
      </c>
      <c r="B16" s="27">
        <v>3</v>
      </c>
      <c r="C16" s="27">
        <v>6</v>
      </c>
      <c r="D16" s="27">
        <v>6</v>
      </c>
      <c r="E16" s="22">
        <f t="shared" si="0"/>
        <v>0</v>
      </c>
      <c r="F16" s="27">
        <v>12</v>
      </c>
      <c r="G16" s="27">
        <v>14</v>
      </c>
      <c r="H16" s="27">
        <v>15</v>
      </c>
      <c r="I16" s="15">
        <f t="shared" si="1"/>
        <v>7.1428571428571397E-2</v>
      </c>
      <c r="J16" s="27">
        <v>664</v>
      </c>
      <c r="K16" s="27">
        <v>565</v>
      </c>
      <c r="L16" s="27">
        <v>530</v>
      </c>
      <c r="M16" s="22">
        <f t="shared" si="2"/>
        <v>-6.1946902654867242E-2</v>
      </c>
      <c r="N16" s="13">
        <f t="shared" si="3"/>
        <v>679</v>
      </c>
      <c r="O16" s="13">
        <f t="shared" si="4"/>
        <v>585</v>
      </c>
      <c r="P16" s="13">
        <f t="shared" si="5"/>
        <v>551</v>
      </c>
      <c r="Q16" s="15">
        <f t="shared" si="6"/>
        <v>-5.8119658119658135E-2</v>
      </c>
    </row>
    <row r="17" spans="1:17" s="41" customFormat="1" ht="12" customHeight="1" x14ac:dyDescent="0.2">
      <c r="A17" s="26" t="s">
        <v>184</v>
      </c>
      <c r="B17" s="27">
        <v>1</v>
      </c>
      <c r="C17" s="27">
        <v>1</v>
      </c>
      <c r="D17" s="27">
        <v>1</v>
      </c>
      <c r="E17" s="22">
        <f t="shared" si="0"/>
        <v>0</v>
      </c>
      <c r="F17" s="27">
        <v>4</v>
      </c>
      <c r="G17" s="27">
        <v>9</v>
      </c>
      <c r="H17" s="27">
        <v>9</v>
      </c>
      <c r="I17" s="15">
        <f t="shared" si="1"/>
        <v>0</v>
      </c>
      <c r="J17" s="27">
        <v>105</v>
      </c>
      <c r="K17" s="27">
        <v>94</v>
      </c>
      <c r="L17" s="27">
        <v>116</v>
      </c>
      <c r="M17" s="22">
        <f t="shared" si="2"/>
        <v>0.23404255319148937</v>
      </c>
      <c r="N17" s="13">
        <f t="shared" si="3"/>
        <v>110</v>
      </c>
      <c r="O17" s="13">
        <f t="shared" si="4"/>
        <v>104</v>
      </c>
      <c r="P17" s="13">
        <f t="shared" si="5"/>
        <v>126</v>
      </c>
      <c r="Q17" s="15">
        <f t="shared" si="6"/>
        <v>0.21153846153846145</v>
      </c>
    </row>
    <row r="18" spans="1:17" s="41" customFormat="1" ht="12" customHeight="1" x14ac:dyDescent="0.2">
      <c r="A18" s="26" t="s">
        <v>191</v>
      </c>
      <c r="B18" s="27">
        <v>0</v>
      </c>
      <c r="C18" s="27">
        <v>0</v>
      </c>
      <c r="D18" s="27">
        <v>0</v>
      </c>
      <c r="E18" s="22" t="s">
        <v>62</v>
      </c>
      <c r="F18" s="27">
        <v>2</v>
      </c>
      <c r="G18" s="27">
        <v>1</v>
      </c>
      <c r="H18" s="27">
        <v>4</v>
      </c>
      <c r="I18" s="15">
        <f t="shared" si="1"/>
        <v>3</v>
      </c>
      <c r="J18" s="27">
        <v>20</v>
      </c>
      <c r="K18" s="27">
        <v>15</v>
      </c>
      <c r="L18" s="27">
        <v>34</v>
      </c>
      <c r="M18" s="22">
        <f t="shared" si="2"/>
        <v>1.2666666666666666</v>
      </c>
      <c r="N18" s="13">
        <f t="shared" si="3"/>
        <v>22</v>
      </c>
      <c r="O18" s="13">
        <f t="shared" si="4"/>
        <v>16</v>
      </c>
      <c r="P18" s="13">
        <f t="shared" si="5"/>
        <v>38</v>
      </c>
      <c r="Q18" s="15">
        <f t="shared" si="6"/>
        <v>1.375</v>
      </c>
    </row>
    <row r="19" spans="1:17" s="41" customFormat="1" ht="12" customHeight="1" x14ac:dyDescent="0.2">
      <c r="A19" s="26" t="s">
        <v>186</v>
      </c>
      <c r="B19" s="27">
        <v>2</v>
      </c>
      <c r="C19" s="27">
        <v>0</v>
      </c>
      <c r="D19" s="27">
        <v>2</v>
      </c>
      <c r="E19" s="22" t="s">
        <v>62</v>
      </c>
      <c r="F19" s="27">
        <v>4</v>
      </c>
      <c r="G19" s="27">
        <v>3</v>
      </c>
      <c r="H19" s="27">
        <v>17</v>
      </c>
      <c r="I19" s="15">
        <f t="shared" si="1"/>
        <v>4.666666666666667</v>
      </c>
      <c r="J19" s="27">
        <v>158</v>
      </c>
      <c r="K19" s="27">
        <v>134</v>
      </c>
      <c r="L19" s="27">
        <v>180</v>
      </c>
      <c r="M19" s="22">
        <f t="shared" si="2"/>
        <v>0.34328358208955234</v>
      </c>
      <c r="N19" s="13">
        <f t="shared" si="3"/>
        <v>164</v>
      </c>
      <c r="O19" s="13">
        <f t="shared" si="4"/>
        <v>137</v>
      </c>
      <c r="P19" s="13">
        <f t="shared" si="5"/>
        <v>199</v>
      </c>
      <c r="Q19" s="15">
        <f t="shared" si="6"/>
        <v>0.45255474452554734</v>
      </c>
    </row>
    <row r="20" spans="1:17" s="41" customFormat="1" ht="12" customHeight="1" x14ac:dyDescent="0.2">
      <c r="A20" s="26" t="s">
        <v>190</v>
      </c>
      <c r="B20" s="27">
        <v>2</v>
      </c>
      <c r="C20" s="27">
        <v>0</v>
      </c>
      <c r="D20" s="27">
        <v>0</v>
      </c>
      <c r="E20" s="22" t="s">
        <v>62</v>
      </c>
      <c r="F20" s="27">
        <v>8</v>
      </c>
      <c r="G20" s="27">
        <v>1</v>
      </c>
      <c r="H20" s="27">
        <v>2</v>
      </c>
      <c r="I20" s="15">
        <f t="shared" si="1"/>
        <v>1</v>
      </c>
      <c r="J20" s="27">
        <v>51</v>
      </c>
      <c r="K20" s="27">
        <v>64</v>
      </c>
      <c r="L20" s="27">
        <v>79</v>
      </c>
      <c r="M20" s="22">
        <f t="shared" si="2"/>
        <v>0.234375</v>
      </c>
      <c r="N20" s="13">
        <f t="shared" si="3"/>
        <v>61</v>
      </c>
      <c r="O20" s="13">
        <f t="shared" si="4"/>
        <v>65</v>
      </c>
      <c r="P20" s="13">
        <f t="shared" si="5"/>
        <v>81</v>
      </c>
      <c r="Q20" s="15">
        <f t="shared" si="6"/>
        <v>0.24615384615384617</v>
      </c>
    </row>
    <row r="21" spans="1:17" s="41" customFormat="1" ht="12" customHeight="1" x14ac:dyDescent="0.2">
      <c r="A21" s="26" t="s">
        <v>179</v>
      </c>
      <c r="B21" s="27">
        <v>16</v>
      </c>
      <c r="C21" s="27">
        <v>19</v>
      </c>
      <c r="D21" s="27">
        <v>18</v>
      </c>
      <c r="E21" s="22">
        <f t="shared" si="0"/>
        <v>-5.2631578947368474E-2</v>
      </c>
      <c r="F21" s="27">
        <v>46</v>
      </c>
      <c r="G21" s="27">
        <v>43</v>
      </c>
      <c r="H21" s="27">
        <v>72</v>
      </c>
      <c r="I21" s="15">
        <f t="shared" si="1"/>
        <v>0.67441860465116288</v>
      </c>
      <c r="J21" s="27">
        <v>632</v>
      </c>
      <c r="K21" s="27">
        <v>684</v>
      </c>
      <c r="L21" s="27">
        <v>738</v>
      </c>
      <c r="M21" s="22">
        <f t="shared" si="2"/>
        <v>7.8947368421052655E-2</v>
      </c>
      <c r="N21" s="13">
        <f t="shared" si="3"/>
        <v>694</v>
      </c>
      <c r="O21" s="13">
        <f t="shared" si="4"/>
        <v>746</v>
      </c>
      <c r="P21" s="13">
        <f t="shared" si="5"/>
        <v>828</v>
      </c>
      <c r="Q21" s="15">
        <f t="shared" si="6"/>
        <v>0.10991957104557648</v>
      </c>
    </row>
    <row r="22" spans="1:17" s="41" customFormat="1" ht="12" customHeight="1" x14ac:dyDescent="0.2">
      <c r="A22" s="26" t="s">
        <v>70</v>
      </c>
      <c r="B22" s="27">
        <v>0</v>
      </c>
      <c r="C22" s="27">
        <v>2</v>
      </c>
      <c r="D22" s="27">
        <v>3</v>
      </c>
      <c r="E22" s="22">
        <f t="shared" si="0"/>
        <v>0.5</v>
      </c>
      <c r="F22" s="27">
        <v>10</v>
      </c>
      <c r="G22" s="27">
        <v>16</v>
      </c>
      <c r="H22" s="27">
        <v>10</v>
      </c>
      <c r="I22" s="15">
        <f t="shared" si="1"/>
        <v>-0.375</v>
      </c>
      <c r="J22" s="27">
        <v>232</v>
      </c>
      <c r="K22" s="27">
        <v>327</v>
      </c>
      <c r="L22" s="27">
        <v>303</v>
      </c>
      <c r="M22" s="22">
        <f t="shared" si="2"/>
        <v>-7.3394495412844041E-2</v>
      </c>
      <c r="N22" s="13">
        <f t="shared" si="3"/>
        <v>242</v>
      </c>
      <c r="O22" s="13">
        <f t="shared" si="4"/>
        <v>345</v>
      </c>
      <c r="P22" s="13">
        <f t="shared" si="5"/>
        <v>316</v>
      </c>
      <c r="Q22" s="15">
        <f t="shared" si="6"/>
        <v>-8.4057971014492749E-2</v>
      </c>
    </row>
    <row r="23" spans="1:17" s="41" customFormat="1" ht="12" customHeight="1" thickBot="1" x14ac:dyDescent="0.25">
      <c r="A23" s="28" t="s">
        <v>0</v>
      </c>
      <c r="B23" s="23">
        <f t="shared" ref="B23" si="7">SUM(B5:B22)</f>
        <v>403</v>
      </c>
      <c r="C23" s="16">
        <f t="shared" ref="C23" si="8">SUM(C5:C22)</f>
        <v>404</v>
      </c>
      <c r="D23" s="16">
        <f t="shared" ref="D23" si="9">SUM(D5:D22)</f>
        <v>428</v>
      </c>
      <c r="E23" s="24">
        <f>D23/C23-1</f>
        <v>5.9405940594059459E-2</v>
      </c>
      <c r="F23" s="16">
        <f t="shared" ref="F23" si="10">SUM(F5:F22)</f>
        <v>1515</v>
      </c>
      <c r="G23" s="16">
        <f t="shared" ref="G23" si="11">SUM(G5:G22)</f>
        <v>1538</v>
      </c>
      <c r="H23" s="16">
        <f t="shared" ref="H23" si="12">SUM(H5:H22)</f>
        <v>1784</v>
      </c>
      <c r="I23" s="17">
        <f>H23/G23-1</f>
        <v>0.15994798439531865</v>
      </c>
      <c r="J23" s="23">
        <f t="shared" ref="J23" si="13">SUM(J5:J22)</f>
        <v>28876</v>
      </c>
      <c r="K23" s="16">
        <f t="shared" ref="K23" si="14">SUM(K5:K22)</f>
        <v>27049</v>
      </c>
      <c r="L23" s="16">
        <f t="shared" ref="L23" si="15">SUM(L5:L22)</f>
        <v>29024</v>
      </c>
      <c r="M23" s="24">
        <f>L23/K23-1</f>
        <v>7.3015638286073381E-2</v>
      </c>
      <c r="N23" s="16">
        <f t="shared" ref="N23:O23" si="16">SUM(N5:N22)</f>
        <v>30794</v>
      </c>
      <c r="O23" s="16">
        <f t="shared" si="16"/>
        <v>28991</v>
      </c>
      <c r="P23" s="16">
        <f>SUM(P5:P22)</f>
        <v>31236</v>
      </c>
      <c r="Q23" s="17">
        <f>P23/O23-1</f>
        <v>7.7437825532061577E-2</v>
      </c>
    </row>
    <row r="24" spans="1:17" s="41" customFormat="1" ht="12" customHeight="1" x14ac:dyDescent="0.2">
      <c r="A24" s="41" t="s">
        <v>349</v>
      </c>
    </row>
    <row r="25" spans="1:17" s="41" customFormat="1" ht="12" customHeight="1" x14ac:dyDescent="0.2"/>
    <row r="26" spans="1:17" s="41" customFormat="1" ht="12" customHeight="1" x14ac:dyDescent="0.2"/>
    <row r="27" spans="1:17" s="41" customFormat="1" ht="12" customHeight="1" x14ac:dyDescent="0.2"/>
    <row r="28" spans="1:17" s="41" customFormat="1" ht="12" customHeight="1" x14ac:dyDescent="0.2"/>
    <row r="29" spans="1:17" s="41" customFormat="1" ht="12" customHeight="1" x14ac:dyDescent="0.2"/>
    <row r="30" spans="1:17" ht="12" customHeight="1" x14ac:dyDescent="0.3"/>
    <row r="31" spans="1:17" ht="12" customHeight="1" x14ac:dyDescent="0.3"/>
    <row r="32" spans="1:17" ht="12" customHeight="1" x14ac:dyDescent="0.3"/>
    <row r="33" s="38" customFormat="1" ht="12" customHeight="1" x14ac:dyDescent="0.3"/>
  </sheetData>
  <mergeCells count="5"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scale="82" orientation="portrait" r:id="rId1"/>
  <ignoredErrors>
    <ignoredError sqref="B23:D23 J23:L23 F23:H23" formulaRange="1"/>
    <ignoredError sqref="M23 I23 E23" formula="1" formulaRange="1"/>
  </ignoredErrors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31606-8FE6-4D41-BFCF-B452EC06CC1A}">
  <dimension ref="A1:Q33"/>
  <sheetViews>
    <sheetView showGridLines="0" zoomScale="120" zoomScaleNormal="120" workbookViewId="0">
      <selection activeCell="H1" sqref="H1"/>
    </sheetView>
  </sheetViews>
  <sheetFormatPr defaultColWidth="9.109375" defaultRowHeight="14.4" x14ac:dyDescent="0.3"/>
  <cols>
    <col min="1" max="1" width="15.6640625" style="38" customWidth="1"/>
    <col min="2" max="17" width="7.6640625" style="38" customWidth="1"/>
    <col min="18" max="24" width="5.6640625" style="38" customWidth="1"/>
    <col min="25" max="16384" width="9.109375" style="38"/>
  </cols>
  <sheetData>
    <row r="1" spans="1:17" ht="19.95" customHeight="1" x14ac:dyDescent="0.3">
      <c r="A1" s="1" t="s">
        <v>225</v>
      </c>
      <c r="B1" s="30"/>
      <c r="C1" s="30"/>
      <c r="D1" s="30"/>
      <c r="E1" s="30"/>
      <c r="F1" s="30"/>
      <c r="G1" s="34"/>
    </row>
    <row r="2" spans="1:17" s="41" customFormat="1" ht="25.2" customHeight="1" thickBot="1" x14ac:dyDescent="0.25"/>
    <row r="3" spans="1:17" s="41" customFormat="1" ht="13.95" customHeight="1" x14ac:dyDescent="0.2">
      <c r="A3" s="209" t="s">
        <v>93</v>
      </c>
      <c r="B3" s="211" t="s">
        <v>50</v>
      </c>
      <c r="C3" s="212"/>
      <c r="D3" s="212"/>
      <c r="E3" s="213"/>
      <c r="F3" s="212" t="s">
        <v>51</v>
      </c>
      <c r="G3" s="212"/>
      <c r="H3" s="212"/>
      <c r="I3" s="212"/>
      <c r="J3" s="211" t="s">
        <v>52</v>
      </c>
      <c r="K3" s="212"/>
      <c r="L3" s="212"/>
      <c r="M3" s="213"/>
      <c r="N3" s="212" t="s">
        <v>165</v>
      </c>
      <c r="O3" s="212"/>
      <c r="P3" s="212"/>
      <c r="Q3" s="213"/>
    </row>
    <row r="4" spans="1:17" s="41" customFormat="1" ht="24.9" customHeight="1" x14ac:dyDescent="0.2">
      <c r="A4" s="210"/>
      <c r="B4" s="142">
        <v>2019</v>
      </c>
      <c r="C4" s="143">
        <v>2022</v>
      </c>
      <c r="D4" s="143">
        <v>2023</v>
      </c>
      <c r="E4" s="144" t="s">
        <v>338</v>
      </c>
      <c r="F4" s="143">
        <v>2019</v>
      </c>
      <c r="G4" s="143">
        <v>2022</v>
      </c>
      <c r="H4" s="143">
        <v>2023</v>
      </c>
      <c r="I4" s="143" t="s">
        <v>338</v>
      </c>
      <c r="J4" s="142">
        <v>2019</v>
      </c>
      <c r="K4" s="143">
        <v>2022</v>
      </c>
      <c r="L4" s="143">
        <v>2023</v>
      </c>
      <c r="M4" s="144" t="s">
        <v>338</v>
      </c>
      <c r="N4" s="143">
        <v>2019</v>
      </c>
      <c r="O4" s="143">
        <v>2022</v>
      </c>
      <c r="P4" s="66">
        <v>2023</v>
      </c>
      <c r="Q4" s="67" t="s">
        <v>338</v>
      </c>
    </row>
    <row r="5" spans="1:17" s="41" customFormat="1" ht="12" customHeight="1" x14ac:dyDescent="0.2">
      <c r="A5" s="108" t="s">
        <v>95</v>
      </c>
      <c r="B5" s="27">
        <v>37</v>
      </c>
      <c r="C5" s="27">
        <v>31</v>
      </c>
      <c r="D5" s="27">
        <v>32</v>
      </c>
      <c r="E5" s="32">
        <f>D5/C5-1</f>
        <v>3.2258064516129004E-2</v>
      </c>
      <c r="F5" s="27">
        <v>182</v>
      </c>
      <c r="G5" s="27">
        <v>223</v>
      </c>
      <c r="H5" s="27">
        <v>223</v>
      </c>
      <c r="I5" s="15">
        <f>H5/G5-1</f>
        <v>0</v>
      </c>
      <c r="J5" s="13">
        <v>9279</v>
      </c>
      <c r="K5" s="13">
        <v>8197</v>
      </c>
      <c r="L5" s="13">
        <v>8877</v>
      </c>
      <c r="M5" s="22">
        <f>L5/K5-1</f>
        <v>8.2957179455898533E-2</v>
      </c>
      <c r="N5" s="13">
        <f t="shared" ref="N5:P7" si="0">B5+F5+J5</f>
        <v>9498</v>
      </c>
      <c r="O5" s="13">
        <f t="shared" si="0"/>
        <v>8451</v>
      </c>
      <c r="P5" s="69">
        <f t="shared" si="0"/>
        <v>9132</v>
      </c>
      <c r="Q5" s="82">
        <f>P5/O5-1</f>
        <v>8.0582179623713168E-2</v>
      </c>
    </row>
    <row r="6" spans="1:17" s="41" customFormat="1" ht="12" customHeight="1" x14ac:dyDescent="0.2">
      <c r="A6" s="108" t="s">
        <v>94</v>
      </c>
      <c r="B6" s="27">
        <v>365</v>
      </c>
      <c r="C6" s="27">
        <v>373</v>
      </c>
      <c r="D6" s="27">
        <v>395</v>
      </c>
      <c r="E6" s="22">
        <f t="shared" ref="E6" si="1">D6/C6-1</f>
        <v>5.8981233243967868E-2</v>
      </c>
      <c r="F6" s="13">
        <v>1329</v>
      </c>
      <c r="G6" s="13">
        <v>1315</v>
      </c>
      <c r="H6" s="13">
        <v>1561</v>
      </c>
      <c r="I6" s="15">
        <f t="shared" ref="I6" si="2">H6/G6-1</f>
        <v>0.18707224334600769</v>
      </c>
      <c r="J6" s="13">
        <v>19582</v>
      </c>
      <c r="K6" s="13">
        <v>18851</v>
      </c>
      <c r="L6" s="13">
        <v>20143</v>
      </c>
      <c r="M6" s="22">
        <f t="shared" ref="M6:M7" si="3">L6/K6-1</f>
        <v>6.8537478117871808E-2</v>
      </c>
      <c r="N6" s="13">
        <f t="shared" si="0"/>
        <v>21276</v>
      </c>
      <c r="O6" s="13">
        <f t="shared" si="0"/>
        <v>20539</v>
      </c>
      <c r="P6" s="13">
        <f t="shared" si="0"/>
        <v>22099</v>
      </c>
      <c r="Q6" s="15">
        <f t="shared" ref="Q6:Q7" si="4">P6/O6-1</f>
        <v>7.5953064900920131E-2</v>
      </c>
    </row>
    <row r="7" spans="1:17" s="41" customFormat="1" ht="12" customHeight="1" x14ac:dyDescent="0.2">
      <c r="A7" s="108" t="s">
        <v>70</v>
      </c>
      <c r="B7" s="27">
        <v>1</v>
      </c>
      <c r="C7" s="27">
        <v>0</v>
      </c>
      <c r="D7" s="27">
        <v>1</v>
      </c>
      <c r="E7" s="22" t="s">
        <v>62</v>
      </c>
      <c r="F7" s="27">
        <v>4</v>
      </c>
      <c r="G7" s="27">
        <v>0</v>
      </c>
      <c r="H7" s="27">
        <v>0</v>
      </c>
      <c r="I7" s="15" t="s">
        <v>62</v>
      </c>
      <c r="J7" s="27">
        <v>15</v>
      </c>
      <c r="K7" s="27">
        <v>1</v>
      </c>
      <c r="L7" s="27">
        <v>4</v>
      </c>
      <c r="M7" s="22">
        <f t="shared" si="3"/>
        <v>3</v>
      </c>
      <c r="N7" s="13">
        <f t="shared" si="0"/>
        <v>20</v>
      </c>
      <c r="O7" s="13">
        <f t="shared" si="0"/>
        <v>1</v>
      </c>
      <c r="P7" s="13">
        <f t="shared" si="0"/>
        <v>5</v>
      </c>
      <c r="Q7" s="15">
        <f t="shared" si="4"/>
        <v>4</v>
      </c>
    </row>
    <row r="8" spans="1:17" s="41" customFormat="1" ht="12" customHeight="1" thickBot="1" x14ac:dyDescent="0.25">
      <c r="A8" s="28" t="s">
        <v>0</v>
      </c>
      <c r="B8" s="23">
        <f>SUM(B5:B7)</f>
        <v>403</v>
      </c>
      <c r="C8" s="16">
        <f t="shared" ref="C8:D8" si="5">SUM(C5:C7)</f>
        <v>404</v>
      </c>
      <c r="D8" s="16">
        <f t="shared" si="5"/>
        <v>428</v>
      </c>
      <c r="E8" s="24">
        <f>D8/C8-1</f>
        <v>5.9405940594059459E-2</v>
      </c>
      <c r="F8" s="16">
        <f t="shared" ref="F8:H8" si="6">SUM(F5:F7)</f>
        <v>1515</v>
      </c>
      <c r="G8" s="16">
        <f t="shared" si="6"/>
        <v>1538</v>
      </c>
      <c r="H8" s="16">
        <f t="shared" si="6"/>
        <v>1784</v>
      </c>
      <c r="I8" s="17">
        <f>H8/G8-1</f>
        <v>0.15994798439531865</v>
      </c>
      <c r="J8" s="23">
        <f t="shared" ref="J8:L8" si="7">SUM(J5:J7)</f>
        <v>28876</v>
      </c>
      <c r="K8" s="16">
        <f t="shared" si="7"/>
        <v>27049</v>
      </c>
      <c r="L8" s="16">
        <f t="shared" si="7"/>
        <v>29024</v>
      </c>
      <c r="M8" s="24">
        <f>L8/K8-1</f>
        <v>7.3015638286073381E-2</v>
      </c>
      <c r="N8" s="16">
        <f t="shared" ref="N8:P8" si="8">SUM(N5:N7)</f>
        <v>30794</v>
      </c>
      <c r="O8" s="16">
        <f t="shared" si="8"/>
        <v>28991</v>
      </c>
      <c r="P8" s="16">
        <f t="shared" si="8"/>
        <v>31236</v>
      </c>
      <c r="Q8" s="17">
        <f>P8/O8-1</f>
        <v>7.7437825532061577E-2</v>
      </c>
    </row>
    <row r="9" spans="1:17" s="41" customFormat="1" ht="12" customHeight="1" x14ac:dyDescent="0.2">
      <c r="A9" s="41" t="s">
        <v>349</v>
      </c>
    </row>
    <row r="10" spans="1:17" s="41" customFormat="1" ht="12" customHeight="1" x14ac:dyDescent="0.2"/>
    <row r="11" spans="1:17" s="41" customFormat="1" ht="12" customHeight="1" x14ac:dyDescent="0.2"/>
    <row r="12" spans="1:17" s="41" customFormat="1" ht="12" customHeight="1" x14ac:dyDescent="0.2"/>
    <row r="13" spans="1:17" s="41" customFormat="1" ht="12" customHeight="1" x14ac:dyDescent="0.2"/>
    <row r="14" spans="1:17" s="41" customFormat="1" ht="12" customHeight="1" x14ac:dyDescent="0.2"/>
    <row r="15" spans="1:17" s="41" customFormat="1" ht="12" customHeight="1" x14ac:dyDescent="0.2"/>
    <row r="16" spans="1:17" s="41" customFormat="1" ht="12" customHeight="1" x14ac:dyDescent="0.2"/>
    <row r="17" s="41" customFormat="1" ht="12" customHeight="1" x14ac:dyDescent="0.2"/>
    <row r="18" s="41" customFormat="1" ht="12" customHeight="1" x14ac:dyDescent="0.2"/>
    <row r="19" s="41" customFormat="1" ht="12" customHeight="1" x14ac:dyDescent="0.2"/>
    <row r="20" s="41" customFormat="1" ht="12" customHeight="1" x14ac:dyDescent="0.2"/>
    <row r="21" s="41" customFormat="1" ht="12" customHeight="1" x14ac:dyDescent="0.2"/>
    <row r="22" s="41" customFormat="1" ht="12" customHeight="1" x14ac:dyDescent="0.2"/>
    <row r="23" s="41" customFormat="1" ht="12" customHeight="1" x14ac:dyDescent="0.2"/>
    <row r="24" s="41" customFormat="1" ht="12" customHeight="1" x14ac:dyDescent="0.2"/>
    <row r="25" s="41" customFormat="1" ht="12" customHeight="1" x14ac:dyDescent="0.2"/>
    <row r="26" s="41" customFormat="1" ht="12" customHeight="1" x14ac:dyDescent="0.2"/>
    <row r="27" s="41" customFormat="1" ht="12" customHeight="1" x14ac:dyDescent="0.2"/>
    <row r="28" s="41" customFormat="1" ht="12" customHeight="1" x14ac:dyDescent="0.2"/>
    <row r="29" s="41" customFormat="1" ht="12" customHeight="1" x14ac:dyDescent="0.2"/>
    <row r="30" s="38" customFormat="1" ht="12" customHeight="1" x14ac:dyDescent="0.3"/>
    <row r="31" s="38" customFormat="1" ht="12" customHeight="1" x14ac:dyDescent="0.3"/>
    <row r="32" s="38" customFormat="1" ht="12" customHeight="1" x14ac:dyDescent="0.3"/>
    <row r="33" s="38" customFormat="1" ht="12" customHeight="1" x14ac:dyDescent="0.3"/>
  </sheetData>
  <mergeCells count="5"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orientation="portrait" r:id="rId1"/>
  <ignoredErrors>
    <ignoredError sqref="B8:H8 N8:Q8" formulaRange="1"/>
    <ignoredError sqref="I8:M8" formula="1" formulaRange="1"/>
  </ignoredErrors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A529A-BB5A-41BF-97CC-B88B2D777186}">
  <dimension ref="A1:Q33"/>
  <sheetViews>
    <sheetView showGridLines="0" zoomScale="120" zoomScaleNormal="120" workbookViewId="0">
      <selection activeCell="J1" sqref="J1"/>
    </sheetView>
  </sheetViews>
  <sheetFormatPr defaultColWidth="9.109375" defaultRowHeight="14.4" x14ac:dyDescent="0.3"/>
  <cols>
    <col min="1" max="1" width="19" style="38" customWidth="1"/>
    <col min="2" max="17" width="7.6640625" style="38" customWidth="1"/>
    <col min="18" max="24" width="5.6640625" style="38" customWidth="1"/>
    <col min="25" max="16384" width="9.109375" style="38"/>
  </cols>
  <sheetData>
    <row r="1" spans="1:17" ht="19.95" customHeight="1" x14ac:dyDescent="0.3">
      <c r="A1" s="1" t="s">
        <v>219</v>
      </c>
      <c r="B1" s="30"/>
      <c r="C1" s="30"/>
      <c r="D1" s="30"/>
      <c r="E1" s="30"/>
      <c r="F1" s="30"/>
      <c r="G1" s="34"/>
    </row>
    <row r="2" spans="1:17" s="41" customFormat="1" ht="25.2" customHeight="1" thickBot="1" x14ac:dyDescent="0.25"/>
    <row r="3" spans="1:17" s="41" customFormat="1" ht="13.95" customHeight="1" x14ac:dyDescent="0.2">
      <c r="A3" s="209" t="s">
        <v>160</v>
      </c>
      <c r="B3" s="211" t="s">
        <v>50</v>
      </c>
      <c r="C3" s="212"/>
      <c r="D3" s="212"/>
      <c r="E3" s="213"/>
      <c r="F3" s="212" t="s">
        <v>51</v>
      </c>
      <c r="G3" s="212"/>
      <c r="H3" s="212"/>
      <c r="I3" s="212"/>
      <c r="J3" s="211" t="s">
        <v>52</v>
      </c>
      <c r="K3" s="212"/>
      <c r="L3" s="212"/>
      <c r="M3" s="213"/>
      <c r="N3" s="212" t="s">
        <v>165</v>
      </c>
      <c r="O3" s="212"/>
      <c r="P3" s="212"/>
      <c r="Q3" s="213"/>
    </row>
    <row r="4" spans="1:17" s="41" customFormat="1" ht="24.9" customHeight="1" x14ac:dyDescent="0.2">
      <c r="A4" s="210"/>
      <c r="B4" s="142">
        <v>2019</v>
      </c>
      <c r="C4" s="143">
        <v>2022</v>
      </c>
      <c r="D4" s="143">
        <v>2023</v>
      </c>
      <c r="E4" s="144" t="s">
        <v>338</v>
      </c>
      <c r="F4" s="143">
        <v>2019</v>
      </c>
      <c r="G4" s="143">
        <v>2022</v>
      </c>
      <c r="H4" s="143">
        <v>2023</v>
      </c>
      <c r="I4" s="143" t="s">
        <v>338</v>
      </c>
      <c r="J4" s="142">
        <v>2019</v>
      </c>
      <c r="K4" s="143">
        <v>2022</v>
      </c>
      <c r="L4" s="143">
        <v>2023</v>
      </c>
      <c r="M4" s="144" t="s">
        <v>338</v>
      </c>
      <c r="N4" s="66">
        <v>2019</v>
      </c>
      <c r="O4" s="66">
        <v>2022</v>
      </c>
      <c r="P4" s="66">
        <v>2023</v>
      </c>
      <c r="Q4" s="67" t="s">
        <v>338</v>
      </c>
    </row>
    <row r="5" spans="1:17" s="41" customFormat="1" ht="12" customHeight="1" x14ac:dyDescent="0.2">
      <c r="A5" s="26" t="s">
        <v>289</v>
      </c>
      <c r="B5" s="27">
        <v>152</v>
      </c>
      <c r="C5" s="27">
        <v>170</v>
      </c>
      <c r="D5" s="27">
        <v>184</v>
      </c>
      <c r="E5" s="22">
        <f>D5/C5-1</f>
        <v>8.2352941176470518E-2</v>
      </c>
      <c r="F5" s="27">
        <v>692</v>
      </c>
      <c r="G5" s="27">
        <v>663</v>
      </c>
      <c r="H5" s="27">
        <v>867</v>
      </c>
      <c r="I5" s="15">
        <f>H5/G5-1</f>
        <v>0.30769230769230771</v>
      </c>
      <c r="J5" s="13">
        <v>8787</v>
      </c>
      <c r="K5" s="13">
        <v>8838</v>
      </c>
      <c r="L5" s="13">
        <v>9784</v>
      </c>
      <c r="M5" s="22">
        <f>L5/K5-1</f>
        <v>0.10703779135551028</v>
      </c>
      <c r="N5" s="69">
        <f t="shared" ref="N5:P9" si="0">B5+F5+J5</f>
        <v>9631</v>
      </c>
      <c r="O5" s="69">
        <f t="shared" si="0"/>
        <v>9671</v>
      </c>
      <c r="P5" s="69">
        <f t="shared" si="0"/>
        <v>10835</v>
      </c>
      <c r="Q5" s="82">
        <f>P5/O5-1</f>
        <v>0.1203598386929996</v>
      </c>
    </row>
    <row r="6" spans="1:17" s="41" customFormat="1" ht="12" customHeight="1" x14ac:dyDescent="0.2">
      <c r="A6" s="26" t="s">
        <v>290</v>
      </c>
      <c r="B6" s="27">
        <v>176</v>
      </c>
      <c r="C6" s="27">
        <v>165</v>
      </c>
      <c r="D6" s="27">
        <v>177</v>
      </c>
      <c r="E6" s="22">
        <f t="shared" ref="E6:E9" si="1">D6/C6-1</f>
        <v>7.2727272727272751E-2</v>
      </c>
      <c r="F6" s="27">
        <v>641</v>
      </c>
      <c r="G6" s="27">
        <v>669</v>
      </c>
      <c r="H6" s="27">
        <v>669</v>
      </c>
      <c r="I6" s="15">
        <f t="shared" ref="I6:I9" si="2">H6/G6-1</f>
        <v>0</v>
      </c>
      <c r="J6" s="13">
        <v>17663</v>
      </c>
      <c r="K6" s="13">
        <v>15331</v>
      </c>
      <c r="L6" s="13">
        <v>16092</v>
      </c>
      <c r="M6" s="22">
        <f t="shared" ref="M6:M9" si="3">L6/K6-1</f>
        <v>4.963798838953748E-2</v>
      </c>
      <c r="N6" s="13">
        <f t="shared" si="0"/>
        <v>18480</v>
      </c>
      <c r="O6" s="13">
        <f t="shared" si="0"/>
        <v>16165</v>
      </c>
      <c r="P6" s="13">
        <f t="shared" si="0"/>
        <v>16938</v>
      </c>
      <c r="Q6" s="15">
        <f t="shared" ref="Q6:Q9" si="4">P6/O6-1</f>
        <v>4.7819362820909372E-2</v>
      </c>
    </row>
    <row r="7" spans="1:17" s="41" customFormat="1" ht="12" customHeight="1" x14ac:dyDescent="0.2">
      <c r="A7" s="26" t="s">
        <v>291</v>
      </c>
      <c r="B7" s="27">
        <v>40</v>
      </c>
      <c r="C7" s="27">
        <v>39</v>
      </c>
      <c r="D7" s="27">
        <v>40</v>
      </c>
      <c r="E7" s="22">
        <f t="shared" si="1"/>
        <v>2.564102564102555E-2</v>
      </c>
      <c r="F7" s="27">
        <v>132</v>
      </c>
      <c r="G7" s="27">
        <v>156</v>
      </c>
      <c r="H7" s="27">
        <v>176</v>
      </c>
      <c r="I7" s="15">
        <f t="shared" si="2"/>
        <v>0.12820512820512819</v>
      </c>
      <c r="J7" s="13">
        <v>1972</v>
      </c>
      <c r="K7" s="13">
        <v>2322</v>
      </c>
      <c r="L7" s="13">
        <v>2617</v>
      </c>
      <c r="M7" s="22">
        <f t="shared" si="3"/>
        <v>0.12704565030146431</v>
      </c>
      <c r="N7" s="13">
        <f t="shared" si="0"/>
        <v>2144</v>
      </c>
      <c r="O7" s="13">
        <f t="shared" si="0"/>
        <v>2517</v>
      </c>
      <c r="P7" s="13">
        <f t="shared" si="0"/>
        <v>2833</v>
      </c>
      <c r="Q7" s="15">
        <f t="shared" si="4"/>
        <v>0.12554628526023048</v>
      </c>
    </row>
    <row r="8" spans="1:17" s="41" customFormat="1" ht="12" customHeight="1" x14ac:dyDescent="0.2">
      <c r="A8" s="26" t="s">
        <v>292</v>
      </c>
      <c r="B8" s="27">
        <v>2</v>
      </c>
      <c r="C8" s="27">
        <v>3</v>
      </c>
      <c r="D8" s="27">
        <v>0</v>
      </c>
      <c r="E8" s="22">
        <f t="shared" si="1"/>
        <v>-1</v>
      </c>
      <c r="F8" s="27">
        <v>11</v>
      </c>
      <c r="G8" s="27">
        <v>13</v>
      </c>
      <c r="H8" s="27">
        <v>15</v>
      </c>
      <c r="I8" s="15">
        <f t="shared" si="2"/>
        <v>0.15384615384615374</v>
      </c>
      <c r="J8" s="27">
        <v>276</v>
      </c>
      <c r="K8" s="27">
        <v>328</v>
      </c>
      <c r="L8" s="27">
        <v>276</v>
      </c>
      <c r="M8" s="22">
        <f t="shared" si="3"/>
        <v>-0.15853658536585369</v>
      </c>
      <c r="N8" s="13">
        <f t="shared" si="0"/>
        <v>289</v>
      </c>
      <c r="O8" s="13">
        <f t="shared" si="0"/>
        <v>344</v>
      </c>
      <c r="P8" s="13">
        <f t="shared" si="0"/>
        <v>291</v>
      </c>
      <c r="Q8" s="15">
        <f t="shared" si="4"/>
        <v>-0.15406976744186052</v>
      </c>
    </row>
    <row r="9" spans="1:17" s="41" customFormat="1" ht="12" customHeight="1" x14ac:dyDescent="0.2">
      <c r="A9" s="26" t="s">
        <v>70</v>
      </c>
      <c r="B9" s="27">
        <v>33</v>
      </c>
      <c r="C9" s="27">
        <v>27</v>
      </c>
      <c r="D9" s="27">
        <v>27</v>
      </c>
      <c r="E9" s="22">
        <f t="shared" si="1"/>
        <v>0</v>
      </c>
      <c r="F9" s="27">
        <v>39</v>
      </c>
      <c r="G9" s="27">
        <v>37</v>
      </c>
      <c r="H9" s="27">
        <v>57</v>
      </c>
      <c r="I9" s="15">
        <f t="shared" si="2"/>
        <v>0.54054054054054057</v>
      </c>
      <c r="J9" s="27">
        <v>178</v>
      </c>
      <c r="K9" s="27">
        <v>230</v>
      </c>
      <c r="L9" s="27">
        <v>255</v>
      </c>
      <c r="M9" s="22">
        <f t="shared" si="3"/>
        <v>0.10869565217391308</v>
      </c>
      <c r="N9" s="13">
        <f t="shared" si="0"/>
        <v>250</v>
      </c>
      <c r="O9" s="13">
        <f t="shared" si="0"/>
        <v>294</v>
      </c>
      <c r="P9" s="13">
        <f t="shared" si="0"/>
        <v>339</v>
      </c>
      <c r="Q9" s="15">
        <f t="shared" si="4"/>
        <v>0.15306122448979598</v>
      </c>
    </row>
    <row r="10" spans="1:17" s="41" customFormat="1" ht="12" customHeight="1" thickBot="1" x14ac:dyDescent="0.25">
      <c r="A10" s="28" t="s">
        <v>0</v>
      </c>
      <c r="B10" s="23">
        <f>SUM(B5:B9)</f>
        <v>403</v>
      </c>
      <c r="C10" s="16">
        <f t="shared" ref="C10:D10" si="5">SUM(C5:C9)</f>
        <v>404</v>
      </c>
      <c r="D10" s="16">
        <f t="shared" si="5"/>
        <v>428</v>
      </c>
      <c r="E10" s="24">
        <f>D10/C10-1</f>
        <v>5.9405940594059459E-2</v>
      </c>
      <c r="F10" s="16">
        <f t="shared" ref="F10:H10" si="6">SUM(F5:F9)</f>
        <v>1515</v>
      </c>
      <c r="G10" s="16">
        <f t="shared" si="6"/>
        <v>1538</v>
      </c>
      <c r="H10" s="16">
        <f t="shared" si="6"/>
        <v>1784</v>
      </c>
      <c r="I10" s="17">
        <f>H10/G10-1</f>
        <v>0.15994798439531865</v>
      </c>
      <c r="J10" s="23">
        <f t="shared" ref="J10:L10" si="7">SUM(J5:J9)</f>
        <v>28876</v>
      </c>
      <c r="K10" s="16">
        <f t="shared" si="7"/>
        <v>27049</v>
      </c>
      <c r="L10" s="16">
        <f t="shared" si="7"/>
        <v>29024</v>
      </c>
      <c r="M10" s="24">
        <f>L10/K10-1</f>
        <v>7.3015638286073381E-2</v>
      </c>
      <c r="N10" s="16">
        <f t="shared" ref="N10:P10" si="8">SUM(N5:N9)</f>
        <v>30794</v>
      </c>
      <c r="O10" s="16">
        <f t="shared" si="8"/>
        <v>28991</v>
      </c>
      <c r="P10" s="16">
        <f t="shared" si="8"/>
        <v>31236</v>
      </c>
      <c r="Q10" s="17">
        <f>P10/O10-1</f>
        <v>7.7437825532061577E-2</v>
      </c>
    </row>
    <row r="11" spans="1:17" s="41" customFormat="1" ht="12" customHeight="1" x14ac:dyDescent="0.2">
      <c r="A11" s="41" t="s">
        <v>349</v>
      </c>
    </row>
    <row r="12" spans="1:17" s="41" customFormat="1" ht="12" customHeight="1" x14ac:dyDescent="0.2"/>
    <row r="13" spans="1:17" s="41" customFormat="1" ht="12" customHeight="1" x14ac:dyDescent="0.2"/>
    <row r="14" spans="1:17" s="41" customFormat="1" ht="12" customHeight="1" x14ac:dyDescent="0.2"/>
    <row r="15" spans="1:17" s="41" customFormat="1" ht="12" customHeight="1" x14ac:dyDescent="0.2"/>
    <row r="16" spans="1:17" s="41" customFormat="1" ht="12" customHeight="1" x14ac:dyDescent="0.2"/>
    <row r="17" s="41" customFormat="1" ht="12" customHeight="1" x14ac:dyDescent="0.2"/>
    <row r="18" s="41" customFormat="1" ht="12" customHeight="1" x14ac:dyDescent="0.2"/>
    <row r="19" s="41" customFormat="1" ht="12" customHeight="1" x14ac:dyDescent="0.2"/>
    <row r="20" s="41" customFormat="1" ht="12" customHeight="1" x14ac:dyDescent="0.2"/>
    <row r="21" s="41" customFormat="1" ht="12" customHeight="1" x14ac:dyDescent="0.2"/>
    <row r="22" s="41" customFormat="1" ht="12" customHeight="1" x14ac:dyDescent="0.2"/>
    <row r="23" s="41" customFormat="1" ht="12" customHeight="1" x14ac:dyDescent="0.2"/>
    <row r="24" s="41" customFormat="1" ht="12" customHeight="1" x14ac:dyDescent="0.2"/>
    <row r="25" s="41" customFormat="1" ht="12" customHeight="1" x14ac:dyDescent="0.2"/>
    <row r="26" s="41" customFormat="1" ht="12" customHeight="1" x14ac:dyDescent="0.2"/>
    <row r="27" s="41" customFormat="1" ht="12" customHeight="1" x14ac:dyDescent="0.2"/>
    <row r="28" s="41" customFormat="1" ht="12" customHeight="1" x14ac:dyDescent="0.2"/>
    <row r="29" s="41" customFormat="1" ht="12" customHeight="1" x14ac:dyDescent="0.2"/>
    <row r="30" s="38" customFormat="1" ht="12" customHeight="1" x14ac:dyDescent="0.3"/>
    <row r="31" s="38" customFormat="1" ht="12" customHeight="1" x14ac:dyDescent="0.3"/>
    <row r="32" s="38" customFormat="1" ht="12" customHeight="1" x14ac:dyDescent="0.3"/>
    <row r="33" s="38" customFormat="1" ht="12" customHeight="1" x14ac:dyDescent="0.3"/>
  </sheetData>
  <mergeCells count="5"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scale="85" orientation="portrait" r:id="rId1"/>
  <ignoredErrors>
    <ignoredError sqref="B10:H10 N10:Q10" formulaRange="1"/>
    <ignoredError sqref="I10:M10" formula="1" formulaRange="1"/>
  </ignoredErrors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6DB23-77CC-4F18-9A50-82853D60236E}">
  <dimension ref="A1:AA33"/>
  <sheetViews>
    <sheetView showGridLines="0" zoomScale="120" zoomScaleNormal="120" workbookViewId="0">
      <selection activeCell="I1" sqref="I1"/>
    </sheetView>
  </sheetViews>
  <sheetFormatPr defaultColWidth="9.109375" defaultRowHeight="14.4" x14ac:dyDescent="0.3"/>
  <cols>
    <col min="1" max="1" width="15.6640625" style="38" customWidth="1"/>
    <col min="2" max="17" width="7.6640625" style="38" customWidth="1"/>
    <col min="18" max="24" width="5.6640625" style="38" customWidth="1"/>
    <col min="25" max="16384" width="9.109375" style="38"/>
  </cols>
  <sheetData>
    <row r="1" spans="1:17" ht="19.95" customHeight="1" x14ac:dyDescent="0.3">
      <c r="A1" s="1" t="s">
        <v>220</v>
      </c>
      <c r="B1" s="111"/>
      <c r="C1" s="111"/>
      <c r="D1" s="111"/>
      <c r="E1" s="111"/>
      <c r="F1" s="111"/>
    </row>
    <row r="2" spans="1:17" s="41" customFormat="1" ht="25.2" customHeight="1" thickBot="1" x14ac:dyDescent="0.25"/>
    <row r="3" spans="1:17" s="41" customFormat="1" ht="13.95" customHeight="1" x14ac:dyDescent="0.2">
      <c r="A3" s="209" t="s">
        <v>96</v>
      </c>
      <c r="B3" s="211" t="s">
        <v>50</v>
      </c>
      <c r="C3" s="212"/>
      <c r="D3" s="212"/>
      <c r="E3" s="213"/>
      <c r="F3" s="212" t="s">
        <v>51</v>
      </c>
      <c r="G3" s="212"/>
      <c r="H3" s="212"/>
      <c r="I3" s="212"/>
      <c r="J3" s="211" t="s">
        <v>52</v>
      </c>
      <c r="K3" s="212"/>
      <c r="L3" s="212"/>
      <c r="M3" s="213"/>
      <c r="N3" s="212" t="s">
        <v>165</v>
      </c>
      <c r="O3" s="212"/>
      <c r="P3" s="212"/>
      <c r="Q3" s="213"/>
    </row>
    <row r="4" spans="1:17" s="41" customFormat="1" ht="24.9" customHeight="1" x14ac:dyDescent="0.2">
      <c r="A4" s="210"/>
      <c r="B4" s="142">
        <v>2019</v>
      </c>
      <c r="C4" s="143">
        <v>2022</v>
      </c>
      <c r="D4" s="143">
        <v>2023</v>
      </c>
      <c r="E4" s="144" t="s">
        <v>338</v>
      </c>
      <c r="F4" s="143">
        <v>2019</v>
      </c>
      <c r="G4" s="143">
        <v>2022</v>
      </c>
      <c r="H4" s="143">
        <v>2023</v>
      </c>
      <c r="I4" s="143" t="s">
        <v>338</v>
      </c>
      <c r="J4" s="142">
        <v>2019</v>
      </c>
      <c r="K4" s="143">
        <v>2022</v>
      </c>
      <c r="L4" s="143">
        <v>2023</v>
      </c>
      <c r="M4" s="144" t="s">
        <v>338</v>
      </c>
      <c r="N4" s="143">
        <v>2019</v>
      </c>
      <c r="O4" s="66">
        <v>2022</v>
      </c>
      <c r="P4" s="66">
        <v>2023</v>
      </c>
      <c r="Q4" s="67" t="s">
        <v>338</v>
      </c>
    </row>
    <row r="5" spans="1:17" s="41" customFormat="1" ht="12" customHeight="1" x14ac:dyDescent="0.2">
      <c r="A5" s="26" t="s">
        <v>97</v>
      </c>
      <c r="B5" s="27">
        <v>1</v>
      </c>
      <c r="C5" s="27">
        <v>0</v>
      </c>
      <c r="D5" s="27">
        <v>2</v>
      </c>
      <c r="E5" s="22" t="s">
        <v>62</v>
      </c>
      <c r="F5" s="27">
        <v>9</v>
      </c>
      <c r="G5" s="27">
        <v>7</v>
      </c>
      <c r="H5" s="27">
        <v>17</v>
      </c>
      <c r="I5" s="15">
        <f t="shared" ref="I5:I18" si="0">H5/G5-1</f>
        <v>1.4285714285714284</v>
      </c>
      <c r="J5" s="27">
        <v>144</v>
      </c>
      <c r="K5" s="27">
        <v>142</v>
      </c>
      <c r="L5" s="27">
        <v>182</v>
      </c>
      <c r="M5" s="22">
        <f t="shared" ref="M5:M19" si="1">L5/K5-1</f>
        <v>0.28169014084507049</v>
      </c>
      <c r="N5" s="13">
        <f t="shared" ref="N5:N19" si="2">B5+F5+J5</f>
        <v>154</v>
      </c>
      <c r="O5" s="69">
        <f t="shared" ref="O5:O19" si="3">C5+G5+K5</f>
        <v>149</v>
      </c>
      <c r="P5" s="69">
        <f t="shared" ref="P5:P19" si="4">D5+H5+L5</f>
        <v>201</v>
      </c>
      <c r="Q5" s="82">
        <f t="shared" ref="Q5:Q19" si="5">P5/O5-1</f>
        <v>0.34899328859060397</v>
      </c>
    </row>
    <row r="6" spans="1:17" s="41" customFormat="1" ht="12" customHeight="1" x14ac:dyDescent="0.2">
      <c r="A6" s="26" t="s">
        <v>254</v>
      </c>
      <c r="B6" s="27">
        <v>13</v>
      </c>
      <c r="C6" s="27">
        <v>10</v>
      </c>
      <c r="D6" s="27">
        <v>19</v>
      </c>
      <c r="E6" s="22">
        <f t="shared" ref="E6:E18" si="6">D6/C6-1</f>
        <v>0.89999999999999991</v>
      </c>
      <c r="F6" s="27">
        <v>66</v>
      </c>
      <c r="G6" s="27">
        <v>78</v>
      </c>
      <c r="H6" s="27">
        <v>119</v>
      </c>
      <c r="I6" s="15">
        <f t="shared" si="0"/>
        <v>0.52564102564102555</v>
      </c>
      <c r="J6" s="13">
        <v>1759</v>
      </c>
      <c r="K6" s="13">
        <v>1656</v>
      </c>
      <c r="L6" s="13">
        <v>1969</v>
      </c>
      <c r="M6" s="22">
        <f t="shared" si="1"/>
        <v>0.18900966183574885</v>
      </c>
      <c r="N6" s="13">
        <f t="shared" si="2"/>
        <v>1838</v>
      </c>
      <c r="O6" s="13">
        <f t="shared" si="3"/>
        <v>1744</v>
      </c>
      <c r="P6" s="13">
        <f t="shared" si="4"/>
        <v>2107</v>
      </c>
      <c r="Q6" s="15">
        <f t="shared" si="5"/>
        <v>0.20814220183486243</v>
      </c>
    </row>
    <row r="7" spans="1:17" s="41" customFormat="1" ht="12" customHeight="1" x14ac:dyDescent="0.2">
      <c r="A7" s="26" t="s">
        <v>255</v>
      </c>
      <c r="B7" s="27">
        <v>40</v>
      </c>
      <c r="C7" s="27">
        <v>29</v>
      </c>
      <c r="D7" s="27">
        <v>34</v>
      </c>
      <c r="E7" s="22">
        <f t="shared" si="6"/>
        <v>0.17241379310344818</v>
      </c>
      <c r="F7" s="27">
        <v>138</v>
      </c>
      <c r="G7" s="27">
        <v>173</v>
      </c>
      <c r="H7" s="27">
        <v>192</v>
      </c>
      <c r="I7" s="15">
        <f t="shared" si="0"/>
        <v>0.10982658959537561</v>
      </c>
      <c r="J7" s="13">
        <v>3459</v>
      </c>
      <c r="K7" s="13">
        <v>3193</v>
      </c>
      <c r="L7" s="13">
        <v>3346</v>
      </c>
      <c r="M7" s="22">
        <f t="shared" si="1"/>
        <v>4.7917319135609038E-2</v>
      </c>
      <c r="N7" s="13">
        <f t="shared" si="2"/>
        <v>3637</v>
      </c>
      <c r="O7" s="13">
        <f t="shared" si="3"/>
        <v>3395</v>
      </c>
      <c r="P7" s="13">
        <f t="shared" si="4"/>
        <v>3572</v>
      </c>
      <c r="Q7" s="15">
        <f t="shared" si="5"/>
        <v>5.2135493372606811E-2</v>
      </c>
    </row>
    <row r="8" spans="1:17" s="41" customFormat="1" ht="12" customHeight="1" x14ac:dyDescent="0.2">
      <c r="A8" s="26" t="s">
        <v>256</v>
      </c>
      <c r="B8" s="27">
        <v>35</v>
      </c>
      <c r="C8" s="27">
        <v>37</v>
      </c>
      <c r="D8" s="27">
        <v>38</v>
      </c>
      <c r="E8" s="22">
        <f t="shared" si="6"/>
        <v>2.7027027027026973E-2</v>
      </c>
      <c r="F8" s="27">
        <v>169</v>
      </c>
      <c r="G8" s="27">
        <v>160</v>
      </c>
      <c r="H8" s="27">
        <v>185</v>
      </c>
      <c r="I8" s="15">
        <f t="shared" si="0"/>
        <v>0.15625</v>
      </c>
      <c r="J8" s="13">
        <v>3073</v>
      </c>
      <c r="K8" s="13">
        <v>3002</v>
      </c>
      <c r="L8" s="13">
        <v>3220</v>
      </c>
      <c r="M8" s="22">
        <f t="shared" si="1"/>
        <v>7.2618254497001988E-2</v>
      </c>
      <c r="N8" s="13">
        <f t="shared" si="2"/>
        <v>3277</v>
      </c>
      <c r="O8" s="13">
        <f t="shared" si="3"/>
        <v>3199</v>
      </c>
      <c r="P8" s="13">
        <f t="shared" si="4"/>
        <v>3443</v>
      </c>
      <c r="Q8" s="15">
        <f t="shared" si="5"/>
        <v>7.6273835573616777E-2</v>
      </c>
    </row>
    <row r="9" spans="1:17" s="41" customFormat="1" ht="12" customHeight="1" x14ac:dyDescent="0.2">
      <c r="A9" s="26" t="s">
        <v>257</v>
      </c>
      <c r="B9" s="27">
        <v>30</v>
      </c>
      <c r="C9" s="27">
        <v>27</v>
      </c>
      <c r="D9" s="27">
        <v>27</v>
      </c>
      <c r="E9" s="22">
        <f t="shared" si="6"/>
        <v>0</v>
      </c>
      <c r="F9" s="27">
        <v>155</v>
      </c>
      <c r="G9" s="27">
        <v>146</v>
      </c>
      <c r="H9" s="27">
        <v>161</v>
      </c>
      <c r="I9" s="15">
        <f t="shared" si="0"/>
        <v>0.10273972602739723</v>
      </c>
      <c r="J9" s="13">
        <v>2789</v>
      </c>
      <c r="K9" s="13">
        <v>2543</v>
      </c>
      <c r="L9" s="13">
        <v>2736</v>
      </c>
      <c r="M9" s="22">
        <f t="shared" si="1"/>
        <v>7.5894612662209981E-2</v>
      </c>
      <c r="N9" s="13">
        <f t="shared" si="2"/>
        <v>2974</v>
      </c>
      <c r="O9" s="13">
        <f t="shared" si="3"/>
        <v>2716</v>
      </c>
      <c r="P9" s="13">
        <f t="shared" si="4"/>
        <v>2924</v>
      </c>
      <c r="Q9" s="15">
        <f t="shared" si="5"/>
        <v>7.658321060382911E-2</v>
      </c>
    </row>
    <row r="10" spans="1:17" s="41" customFormat="1" ht="12" customHeight="1" x14ac:dyDescent="0.2">
      <c r="A10" s="26" t="s">
        <v>258</v>
      </c>
      <c r="B10" s="27">
        <v>41</v>
      </c>
      <c r="C10" s="27">
        <v>29</v>
      </c>
      <c r="D10" s="27">
        <v>40</v>
      </c>
      <c r="E10" s="22">
        <f t="shared" si="6"/>
        <v>0.3793103448275863</v>
      </c>
      <c r="F10" s="27">
        <v>163</v>
      </c>
      <c r="G10" s="27">
        <v>121</v>
      </c>
      <c r="H10" s="27">
        <v>147</v>
      </c>
      <c r="I10" s="15">
        <f t="shared" si="0"/>
        <v>0.21487603305785119</v>
      </c>
      <c r="J10" s="13">
        <v>2662</v>
      </c>
      <c r="K10" s="13">
        <v>2355</v>
      </c>
      <c r="L10" s="13">
        <v>2552</v>
      </c>
      <c r="M10" s="22">
        <f t="shared" si="1"/>
        <v>8.3651804670912933E-2</v>
      </c>
      <c r="N10" s="13">
        <f t="shared" si="2"/>
        <v>2866</v>
      </c>
      <c r="O10" s="13">
        <f t="shared" si="3"/>
        <v>2505</v>
      </c>
      <c r="P10" s="13">
        <f t="shared" si="4"/>
        <v>2739</v>
      </c>
      <c r="Q10" s="15">
        <f t="shared" si="5"/>
        <v>9.3413173652694637E-2</v>
      </c>
    </row>
    <row r="11" spans="1:17" s="41" customFormat="1" ht="12" customHeight="1" x14ac:dyDescent="0.2">
      <c r="A11" s="26" t="s">
        <v>259</v>
      </c>
      <c r="B11" s="27">
        <v>37</v>
      </c>
      <c r="C11" s="27">
        <v>33</v>
      </c>
      <c r="D11" s="27">
        <v>36</v>
      </c>
      <c r="E11" s="22">
        <f t="shared" si="6"/>
        <v>9.0909090909090828E-2</v>
      </c>
      <c r="F11" s="27">
        <v>160</v>
      </c>
      <c r="G11" s="27">
        <v>153</v>
      </c>
      <c r="H11" s="27">
        <v>160</v>
      </c>
      <c r="I11" s="15">
        <f t="shared" si="0"/>
        <v>4.5751633986928164E-2</v>
      </c>
      <c r="J11" s="13">
        <v>2843</v>
      </c>
      <c r="K11" s="13">
        <v>2459</v>
      </c>
      <c r="L11" s="13">
        <v>2512</v>
      </c>
      <c r="M11" s="22">
        <f t="shared" si="1"/>
        <v>2.1553477023180223E-2</v>
      </c>
      <c r="N11" s="13">
        <f t="shared" si="2"/>
        <v>3040</v>
      </c>
      <c r="O11" s="13">
        <f t="shared" si="3"/>
        <v>2645</v>
      </c>
      <c r="P11" s="13">
        <f t="shared" si="4"/>
        <v>2708</v>
      </c>
      <c r="Q11" s="15">
        <f t="shared" si="5"/>
        <v>2.3818525519848865E-2</v>
      </c>
    </row>
    <row r="12" spans="1:17" s="41" customFormat="1" ht="12" customHeight="1" x14ac:dyDescent="0.2">
      <c r="A12" s="26" t="s">
        <v>260</v>
      </c>
      <c r="B12" s="27">
        <v>37</v>
      </c>
      <c r="C12" s="27">
        <v>45</v>
      </c>
      <c r="D12" s="27">
        <v>37</v>
      </c>
      <c r="E12" s="22">
        <f t="shared" si="6"/>
        <v>-0.17777777777777781</v>
      </c>
      <c r="F12" s="27">
        <v>122</v>
      </c>
      <c r="G12" s="27">
        <v>170</v>
      </c>
      <c r="H12" s="27">
        <v>183</v>
      </c>
      <c r="I12" s="15">
        <f t="shared" si="0"/>
        <v>7.6470588235294068E-2</v>
      </c>
      <c r="J12" s="13">
        <v>2612</v>
      </c>
      <c r="K12" s="13">
        <v>2552</v>
      </c>
      <c r="L12" s="13">
        <v>2623</v>
      </c>
      <c r="M12" s="22">
        <f t="shared" si="1"/>
        <v>2.7821316614420111E-2</v>
      </c>
      <c r="N12" s="13">
        <f t="shared" si="2"/>
        <v>2771</v>
      </c>
      <c r="O12" s="13">
        <f t="shared" si="3"/>
        <v>2767</v>
      </c>
      <c r="P12" s="13">
        <f t="shared" si="4"/>
        <v>2843</v>
      </c>
      <c r="Q12" s="15">
        <f t="shared" si="5"/>
        <v>2.7466570292735915E-2</v>
      </c>
    </row>
    <row r="13" spans="1:17" s="41" customFormat="1" ht="12" customHeight="1" x14ac:dyDescent="0.2">
      <c r="A13" s="26" t="s">
        <v>261</v>
      </c>
      <c r="B13" s="27">
        <v>26</v>
      </c>
      <c r="C13" s="27">
        <v>28</v>
      </c>
      <c r="D13" s="27">
        <v>38</v>
      </c>
      <c r="E13" s="22">
        <f t="shared" si="6"/>
        <v>0.35714285714285721</v>
      </c>
      <c r="F13" s="27">
        <v>109</v>
      </c>
      <c r="G13" s="27">
        <v>141</v>
      </c>
      <c r="H13" s="27">
        <v>138</v>
      </c>
      <c r="I13" s="15">
        <f t="shared" si="0"/>
        <v>-2.1276595744680882E-2</v>
      </c>
      <c r="J13" s="13">
        <v>2234</v>
      </c>
      <c r="K13" s="13">
        <v>2225</v>
      </c>
      <c r="L13" s="13">
        <v>2321</v>
      </c>
      <c r="M13" s="22">
        <f t="shared" si="1"/>
        <v>4.3146067415730238E-2</v>
      </c>
      <c r="N13" s="13">
        <f t="shared" si="2"/>
        <v>2369</v>
      </c>
      <c r="O13" s="13">
        <f t="shared" si="3"/>
        <v>2394</v>
      </c>
      <c r="P13" s="13">
        <f t="shared" si="4"/>
        <v>2497</v>
      </c>
      <c r="Q13" s="15">
        <f t="shared" si="5"/>
        <v>4.3024227234753631E-2</v>
      </c>
    </row>
    <row r="14" spans="1:17" s="41" customFormat="1" ht="12" customHeight="1" x14ac:dyDescent="0.2">
      <c r="A14" s="26" t="s">
        <v>262</v>
      </c>
      <c r="B14" s="27">
        <v>20</v>
      </c>
      <c r="C14" s="27">
        <v>34</v>
      </c>
      <c r="D14" s="27">
        <v>27</v>
      </c>
      <c r="E14" s="22">
        <f t="shared" si="6"/>
        <v>-0.20588235294117652</v>
      </c>
      <c r="F14" s="27">
        <v>99</v>
      </c>
      <c r="G14" s="27">
        <v>88</v>
      </c>
      <c r="H14" s="27">
        <v>131</v>
      </c>
      <c r="I14" s="15">
        <f t="shared" si="0"/>
        <v>0.48863636363636354</v>
      </c>
      <c r="J14" s="13">
        <v>2021</v>
      </c>
      <c r="K14" s="13">
        <v>1897</v>
      </c>
      <c r="L14" s="13">
        <v>1901</v>
      </c>
      <c r="M14" s="22">
        <f t="shared" si="1"/>
        <v>2.1085925144965767E-3</v>
      </c>
      <c r="N14" s="13">
        <f t="shared" si="2"/>
        <v>2140</v>
      </c>
      <c r="O14" s="13">
        <f t="shared" si="3"/>
        <v>2019</v>
      </c>
      <c r="P14" s="13">
        <f t="shared" si="4"/>
        <v>2059</v>
      </c>
      <c r="Q14" s="15">
        <f t="shared" si="5"/>
        <v>1.9811788013868181E-2</v>
      </c>
    </row>
    <row r="15" spans="1:17" s="41" customFormat="1" ht="12" customHeight="1" x14ac:dyDescent="0.2">
      <c r="A15" s="26" t="s">
        <v>263</v>
      </c>
      <c r="B15" s="27">
        <v>21</v>
      </c>
      <c r="C15" s="27">
        <v>37</v>
      </c>
      <c r="D15" s="27">
        <v>27</v>
      </c>
      <c r="E15" s="22">
        <f t="shared" si="6"/>
        <v>-0.27027027027027029</v>
      </c>
      <c r="F15" s="27">
        <v>95</v>
      </c>
      <c r="G15" s="27">
        <v>91</v>
      </c>
      <c r="H15" s="27">
        <v>112</v>
      </c>
      <c r="I15" s="15">
        <f t="shared" si="0"/>
        <v>0.23076923076923084</v>
      </c>
      <c r="J15" s="13">
        <v>1564</v>
      </c>
      <c r="K15" s="13">
        <v>1461</v>
      </c>
      <c r="L15" s="13">
        <v>1702</v>
      </c>
      <c r="M15" s="22">
        <f t="shared" si="1"/>
        <v>0.16495550992470909</v>
      </c>
      <c r="N15" s="13">
        <f t="shared" si="2"/>
        <v>1680</v>
      </c>
      <c r="O15" s="13">
        <f t="shared" si="3"/>
        <v>1589</v>
      </c>
      <c r="P15" s="13">
        <f t="shared" si="4"/>
        <v>1841</v>
      </c>
      <c r="Q15" s="15">
        <f t="shared" si="5"/>
        <v>0.15859030837004395</v>
      </c>
    </row>
    <row r="16" spans="1:17" s="41" customFormat="1" ht="12" customHeight="1" x14ac:dyDescent="0.2">
      <c r="A16" s="26" t="s">
        <v>264</v>
      </c>
      <c r="B16" s="27">
        <v>28</v>
      </c>
      <c r="C16" s="27">
        <v>24</v>
      </c>
      <c r="D16" s="27">
        <v>33</v>
      </c>
      <c r="E16" s="22">
        <f t="shared" si="6"/>
        <v>0.375</v>
      </c>
      <c r="F16" s="27">
        <v>73</v>
      </c>
      <c r="G16" s="27">
        <v>70</v>
      </c>
      <c r="H16" s="27">
        <v>86</v>
      </c>
      <c r="I16" s="15">
        <f t="shared" si="0"/>
        <v>0.22857142857142865</v>
      </c>
      <c r="J16" s="13">
        <v>1163</v>
      </c>
      <c r="K16" s="13">
        <v>1180</v>
      </c>
      <c r="L16" s="13">
        <v>1257</v>
      </c>
      <c r="M16" s="22">
        <f t="shared" si="1"/>
        <v>6.5254237288135508E-2</v>
      </c>
      <c r="N16" s="13">
        <f t="shared" si="2"/>
        <v>1264</v>
      </c>
      <c r="O16" s="13">
        <f t="shared" si="3"/>
        <v>1274</v>
      </c>
      <c r="P16" s="13">
        <f t="shared" si="4"/>
        <v>1376</v>
      </c>
      <c r="Q16" s="15">
        <f t="shared" si="5"/>
        <v>8.0062794348508604E-2</v>
      </c>
    </row>
    <row r="17" spans="1:27" s="41" customFormat="1" ht="12" customHeight="1" x14ac:dyDescent="0.2">
      <c r="A17" s="26" t="s">
        <v>265</v>
      </c>
      <c r="B17" s="27">
        <v>28</v>
      </c>
      <c r="C17" s="27">
        <v>30</v>
      </c>
      <c r="D17" s="27">
        <v>18</v>
      </c>
      <c r="E17" s="22">
        <f t="shared" si="6"/>
        <v>-0.4</v>
      </c>
      <c r="F17" s="27">
        <v>54</v>
      </c>
      <c r="G17" s="27">
        <v>54</v>
      </c>
      <c r="H17" s="27">
        <v>55</v>
      </c>
      <c r="I17" s="15">
        <f t="shared" si="0"/>
        <v>1.8518518518518601E-2</v>
      </c>
      <c r="J17" s="27">
        <v>990</v>
      </c>
      <c r="K17" s="27">
        <v>900</v>
      </c>
      <c r="L17" s="13">
        <v>1026</v>
      </c>
      <c r="M17" s="22">
        <f t="shared" si="1"/>
        <v>0.1399999999999999</v>
      </c>
      <c r="N17" s="13">
        <f t="shared" si="2"/>
        <v>1072</v>
      </c>
      <c r="O17" s="13">
        <f t="shared" si="3"/>
        <v>984</v>
      </c>
      <c r="P17" s="13">
        <f t="shared" si="4"/>
        <v>1099</v>
      </c>
      <c r="Q17" s="15">
        <f t="shared" si="5"/>
        <v>0.11686991869918706</v>
      </c>
    </row>
    <row r="18" spans="1:27" s="41" customFormat="1" ht="12" customHeight="1" x14ac:dyDescent="0.2">
      <c r="A18" s="26" t="s">
        <v>110</v>
      </c>
      <c r="B18" s="27">
        <v>45</v>
      </c>
      <c r="C18" s="27">
        <v>41</v>
      </c>
      <c r="D18" s="27">
        <v>52</v>
      </c>
      <c r="E18" s="22">
        <f t="shared" si="6"/>
        <v>0.26829268292682928</v>
      </c>
      <c r="F18" s="27">
        <v>97</v>
      </c>
      <c r="G18" s="27">
        <v>86</v>
      </c>
      <c r="H18" s="27">
        <v>98</v>
      </c>
      <c r="I18" s="15">
        <f t="shared" si="0"/>
        <v>0.13953488372093026</v>
      </c>
      <c r="J18" s="13">
        <v>1523</v>
      </c>
      <c r="K18" s="13">
        <v>1482</v>
      </c>
      <c r="L18" s="13">
        <v>1674</v>
      </c>
      <c r="M18" s="22">
        <f t="shared" si="1"/>
        <v>0.12955465587044523</v>
      </c>
      <c r="N18" s="13">
        <f t="shared" si="2"/>
        <v>1665</v>
      </c>
      <c r="O18" s="13">
        <f t="shared" si="3"/>
        <v>1609</v>
      </c>
      <c r="P18" s="13">
        <f t="shared" si="4"/>
        <v>1824</v>
      </c>
      <c r="Q18" s="15">
        <f t="shared" si="5"/>
        <v>0.13362336855189549</v>
      </c>
    </row>
    <row r="19" spans="1:27" s="41" customFormat="1" ht="12" customHeight="1" x14ac:dyDescent="0.2">
      <c r="A19" s="26" t="s">
        <v>70</v>
      </c>
      <c r="B19" s="27">
        <v>1</v>
      </c>
      <c r="C19" s="27">
        <v>0</v>
      </c>
      <c r="D19" s="27">
        <v>0</v>
      </c>
      <c r="E19" s="22" t="s">
        <v>62</v>
      </c>
      <c r="F19" s="27">
        <v>6</v>
      </c>
      <c r="G19" s="27">
        <v>0</v>
      </c>
      <c r="H19" s="27">
        <v>0</v>
      </c>
      <c r="I19" s="15" t="s">
        <v>62</v>
      </c>
      <c r="J19" s="27">
        <v>40</v>
      </c>
      <c r="K19" s="27">
        <v>2</v>
      </c>
      <c r="L19" s="27">
        <v>3</v>
      </c>
      <c r="M19" s="22">
        <f t="shared" si="1"/>
        <v>0.5</v>
      </c>
      <c r="N19" s="13">
        <f t="shared" si="2"/>
        <v>47</v>
      </c>
      <c r="O19" s="13">
        <f t="shared" si="3"/>
        <v>2</v>
      </c>
      <c r="P19" s="13">
        <f t="shared" si="4"/>
        <v>3</v>
      </c>
      <c r="Q19" s="15">
        <f t="shared" si="5"/>
        <v>0.5</v>
      </c>
    </row>
    <row r="20" spans="1:27" s="41" customFormat="1" ht="12" customHeight="1" thickBot="1" x14ac:dyDescent="0.25">
      <c r="A20" s="28" t="s">
        <v>0</v>
      </c>
      <c r="B20" s="23">
        <f>SUM(B5:B19)</f>
        <v>403</v>
      </c>
      <c r="C20" s="16">
        <f t="shared" ref="C20:D20" si="7">SUM(C5:C19)</f>
        <v>404</v>
      </c>
      <c r="D20" s="16">
        <f t="shared" si="7"/>
        <v>428</v>
      </c>
      <c r="E20" s="24">
        <f>D20/C20-1</f>
        <v>5.9405940594059459E-2</v>
      </c>
      <c r="F20" s="16">
        <f t="shared" ref="F20:H20" si="8">SUM(F5:F19)</f>
        <v>1515</v>
      </c>
      <c r="G20" s="16">
        <f t="shared" si="8"/>
        <v>1538</v>
      </c>
      <c r="H20" s="16">
        <f t="shared" si="8"/>
        <v>1784</v>
      </c>
      <c r="I20" s="17">
        <f>H20/G20-1</f>
        <v>0.15994798439531865</v>
      </c>
      <c r="J20" s="23">
        <f t="shared" ref="J20:L20" si="9">SUM(J5:J19)</f>
        <v>28876</v>
      </c>
      <c r="K20" s="16">
        <f t="shared" si="9"/>
        <v>27049</v>
      </c>
      <c r="L20" s="16">
        <f t="shared" si="9"/>
        <v>29024</v>
      </c>
      <c r="M20" s="24">
        <f>L20/K20-1</f>
        <v>7.3015638286073381E-2</v>
      </c>
      <c r="N20" s="16">
        <f t="shared" ref="N20:P20" si="10">SUM(N5:N19)</f>
        <v>30794</v>
      </c>
      <c r="O20" s="16">
        <f t="shared" si="10"/>
        <v>28991</v>
      </c>
      <c r="P20" s="16">
        <f t="shared" si="10"/>
        <v>31236</v>
      </c>
      <c r="Q20" s="17">
        <f>P20/O20-1</f>
        <v>7.7437825532061577E-2</v>
      </c>
    </row>
    <row r="21" spans="1:27" s="41" customFormat="1" ht="12" customHeight="1" x14ac:dyDescent="0.2">
      <c r="A21" s="41" t="s">
        <v>349</v>
      </c>
    </row>
    <row r="22" spans="1:27" s="41" customFormat="1" ht="12" customHeight="1" x14ac:dyDescent="0.2"/>
    <row r="23" spans="1:27" s="41" customFormat="1" ht="12" customHeight="1" x14ac:dyDescent="0.2"/>
    <row r="24" spans="1:27" s="41" customFormat="1" ht="12" customHeight="1" x14ac:dyDescent="0.2"/>
    <row r="25" spans="1:27" s="41" customFormat="1" ht="12" customHeight="1" x14ac:dyDescent="0.2"/>
    <row r="26" spans="1:27" s="41" customFormat="1" ht="12" customHeight="1" x14ac:dyDescent="0.2"/>
    <row r="27" spans="1:27" s="41" customFormat="1" ht="12" customHeight="1" x14ac:dyDescent="0.2"/>
    <row r="28" spans="1:27" s="41" customFormat="1" ht="12" customHeight="1" x14ac:dyDescent="0.2"/>
    <row r="29" spans="1:27" s="41" customFormat="1" ht="12" customHeight="1" x14ac:dyDescent="0.2"/>
    <row r="30" spans="1:27" ht="12" customHeight="1" x14ac:dyDescent="0.3"/>
    <row r="31" spans="1:27" ht="12" customHeight="1" x14ac:dyDescent="0.3">
      <c r="AA31" s="1"/>
    </row>
    <row r="32" spans="1:27" ht="12" customHeight="1" x14ac:dyDescent="0.3"/>
    <row r="33" s="38" customFormat="1" ht="12" customHeight="1" x14ac:dyDescent="0.3"/>
  </sheetData>
  <mergeCells count="5"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scale="95" orientation="portrait" r:id="rId1"/>
  <ignoredErrors>
    <ignoredError sqref="B20:H20 N20:Q20" formulaRange="1"/>
    <ignoredError sqref="I20:M20" formula="1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30647-F7A5-4863-BDE3-79008DEC30FE}">
  <sheetPr>
    <tabColor theme="0" tint="-4.9989318521683403E-2"/>
  </sheetPr>
  <dimension ref="A1:Q33"/>
  <sheetViews>
    <sheetView showGridLines="0" showRuler="0" zoomScale="120" zoomScaleNormal="120" zoomScaleSheetLayoutView="100" workbookViewId="0">
      <selection activeCell="J1" sqref="J1"/>
    </sheetView>
  </sheetViews>
  <sheetFormatPr defaultColWidth="7.88671875" defaultRowHeight="13.2" x14ac:dyDescent="0.25"/>
  <cols>
    <col min="1" max="1" width="15.6640625" style="9" customWidth="1"/>
    <col min="2" max="17" width="7.6640625" style="9" customWidth="1"/>
    <col min="18" max="24" width="5.6640625" style="9" customWidth="1"/>
    <col min="25" max="16384" width="7.88671875" style="9"/>
  </cols>
  <sheetData>
    <row r="1" spans="1:17" ht="19.95" customHeight="1" x14ac:dyDescent="0.3">
      <c r="A1" s="1" t="s">
        <v>318</v>
      </c>
      <c r="B1" s="30"/>
      <c r="C1" s="30"/>
      <c r="D1" s="30"/>
      <c r="E1" s="30"/>
      <c r="F1" s="30"/>
      <c r="G1" s="34"/>
    </row>
    <row r="2" spans="1:17" s="12" customFormat="1" ht="25.2" customHeight="1" thickBot="1" x14ac:dyDescent="0.25">
      <c r="A2" s="10"/>
      <c r="B2" s="11"/>
      <c r="C2" s="11"/>
      <c r="D2" s="11"/>
      <c r="E2" s="11"/>
      <c r="F2" s="11"/>
    </row>
    <row r="3" spans="1:17" s="12" customFormat="1" ht="13.95" customHeight="1" x14ac:dyDescent="0.2">
      <c r="A3" s="209" t="s">
        <v>71</v>
      </c>
      <c r="B3" s="211" t="s">
        <v>49</v>
      </c>
      <c r="C3" s="212"/>
      <c r="D3" s="212"/>
      <c r="E3" s="213"/>
      <c r="F3" s="212" t="s">
        <v>50</v>
      </c>
      <c r="G3" s="212"/>
      <c r="H3" s="212"/>
      <c r="I3" s="212"/>
      <c r="J3" s="211" t="s">
        <v>51</v>
      </c>
      <c r="K3" s="212"/>
      <c r="L3" s="212"/>
      <c r="M3" s="213"/>
      <c r="N3" s="212" t="s">
        <v>52</v>
      </c>
      <c r="O3" s="212"/>
      <c r="P3" s="212"/>
      <c r="Q3" s="213"/>
    </row>
    <row r="4" spans="1:17" s="12" customFormat="1" ht="24.9" customHeight="1" x14ac:dyDescent="0.2">
      <c r="A4" s="210"/>
      <c r="B4" s="65">
        <v>2019</v>
      </c>
      <c r="C4" s="66">
        <v>2022</v>
      </c>
      <c r="D4" s="66">
        <v>2023</v>
      </c>
      <c r="E4" s="67" t="s">
        <v>338</v>
      </c>
      <c r="F4" s="66">
        <v>2019</v>
      </c>
      <c r="G4" s="66">
        <v>2022</v>
      </c>
      <c r="H4" s="66">
        <v>2023</v>
      </c>
      <c r="I4" s="66" t="s">
        <v>338</v>
      </c>
      <c r="J4" s="65">
        <v>2019</v>
      </c>
      <c r="K4" s="66">
        <v>2022</v>
      </c>
      <c r="L4" s="66">
        <v>2023</v>
      </c>
      <c r="M4" s="67" t="s">
        <v>338</v>
      </c>
      <c r="N4" s="66">
        <v>2019</v>
      </c>
      <c r="O4" s="66">
        <v>2022</v>
      </c>
      <c r="P4" s="66">
        <v>2023</v>
      </c>
      <c r="Q4" s="66" t="s">
        <v>338</v>
      </c>
    </row>
    <row r="5" spans="1:17" s="12" customFormat="1" ht="12" customHeight="1" x14ac:dyDescent="0.2">
      <c r="A5" s="26" t="s">
        <v>72</v>
      </c>
      <c r="B5" s="69">
        <v>26208</v>
      </c>
      <c r="C5" s="69">
        <v>24881</v>
      </c>
      <c r="D5" s="69">
        <v>26915</v>
      </c>
      <c r="E5" s="81">
        <f t="shared" ref="E5:E7" si="0">D5/C5-1</f>
        <v>8.1749125838993519E-2</v>
      </c>
      <c r="F5" s="87">
        <v>406</v>
      </c>
      <c r="G5" s="87">
        <v>379</v>
      </c>
      <c r="H5" s="87">
        <v>391</v>
      </c>
      <c r="I5" s="82">
        <f t="shared" ref="I5:I7" si="1">H5/G5-1</f>
        <v>3.1662269129287601E-2</v>
      </c>
      <c r="J5" s="69">
        <v>1434</v>
      </c>
      <c r="K5" s="69">
        <v>1453</v>
      </c>
      <c r="L5" s="69">
        <v>1686</v>
      </c>
      <c r="M5" s="81">
        <f t="shared" ref="M5:M7" si="2">L5/K5-1</f>
        <v>0.16035788024776321</v>
      </c>
      <c r="N5" s="69">
        <v>31690</v>
      </c>
      <c r="O5" s="69">
        <v>29130</v>
      </c>
      <c r="P5" s="69">
        <v>31560</v>
      </c>
      <c r="Q5" s="82">
        <f t="shared" ref="Q5:Q7" si="3">P5/O5-1</f>
        <v>8.3419155509783627E-2</v>
      </c>
    </row>
    <row r="6" spans="1:17" s="12" customFormat="1" ht="12" customHeight="1" x14ac:dyDescent="0.2">
      <c r="A6" s="26" t="s">
        <v>73</v>
      </c>
      <c r="B6" s="13">
        <v>9463</v>
      </c>
      <c r="C6" s="13">
        <v>8223</v>
      </c>
      <c r="D6" s="13">
        <v>8334</v>
      </c>
      <c r="E6" s="22">
        <f t="shared" si="0"/>
        <v>1.3498723093761322E-2</v>
      </c>
      <c r="F6" s="27">
        <v>256</v>
      </c>
      <c r="G6" s="27">
        <v>199</v>
      </c>
      <c r="H6" s="27">
        <v>219</v>
      </c>
      <c r="I6" s="15">
        <f t="shared" si="1"/>
        <v>0.10050251256281406</v>
      </c>
      <c r="J6" s="27">
        <v>843</v>
      </c>
      <c r="K6" s="27">
        <v>715</v>
      </c>
      <c r="L6" s="27">
        <v>715</v>
      </c>
      <c r="M6" s="22">
        <f t="shared" si="2"/>
        <v>0</v>
      </c>
      <c r="N6" s="13">
        <v>11350</v>
      </c>
      <c r="O6" s="13">
        <v>9581</v>
      </c>
      <c r="P6" s="13">
        <v>9742</v>
      </c>
      <c r="Q6" s="15">
        <f t="shared" si="3"/>
        <v>1.6804091430957069E-2</v>
      </c>
    </row>
    <row r="7" spans="1:17" s="12" customFormat="1" ht="12" customHeight="1" x14ac:dyDescent="0.2">
      <c r="A7" s="26" t="s">
        <v>207</v>
      </c>
      <c r="B7" s="13">
        <v>1559</v>
      </c>
      <c r="C7" s="13">
        <v>1172</v>
      </c>
      <c r="D7" s="13">
        <v>1345</v>
      </c>
      <c r="E7" s="36">
        <f t="shared" si="0"/>
        <v>0.14761092150170652</v>
      </c>
      <c r="F7" s="27">
        <v>26</v>
      </c>
      <c r="G7" s="27">
        <v>40</v>
      </c>
      <c r="H7" s="27">
        <v>32</v>
      </c>
      <c r="I7" s="35">
        <f t="shared" si="1"/>
        <v>-0.19999999999999996</v>
      </c>
      <c r="J7" s="27">
        <v>105</v>
      </c>
      <c r="K7" s="27">
        <v>134</v>
      </c>
      <c r="L7" s="27">
        <v>99</v>
      </c>
      <c r="M7" s="36">
        <f t="shared" si="2"/>
        <v>-0.26119402985074625</v>
      </c>
      <c r="N7" s="13">
        <v>1867</v>
      </c>
      <c r="O7" s="13">
        <v>1403</v>
      </c>
      <c r="P7" s="13">
        <v>1570</v>
      </c>
      <c r="Q7" s="35">
        <f t="shared" si="3"/>
        <v>0.11903064861012114</v>
      </c>
    </row>
    <row r="8" spans="1:17" s="12" customFormat="1" ht="12" customHeight="1" x14ac:dyDescent="0.2">
      <c r="A8" s="26" t="s">
        <v>70</v>
      </c>
      <c r="B8" s="27">
        <v>21</v>
      </c>
      <c r="C8" s="27">
        <v>0</v>
      </c>
      <c r="D8" s="27">
        <v>1</v>
      </c>
      <c r="E8" s="36" t="s">
        <v>62</v>
      </c>
      <c r="F8" s="27">
        <v>0</v>
      </c>
      <c r="G8" s="27">
        <v>0</v>
      </c>
      <c r="H8" s="27">
        <v>0</v>
      </c>
      <c r="I8" s="35" t="s">
        <v>62</v>
      </c>
      <c r="J8" s="27">
        <v>1</v>
      </c>
      <c r="K8" s="27">
        <v>0</v>
      </c>
      <c r="L8" s="27">
        <v>0</v>
      </c>
      <c r="M8" s="36" t="s">
        <v>62</v>
      </c>
      <c r="N8" s="27">
        <v>27</v>
      </c>
      <c r="O8" s="27">
        <v>0</v>
      </c>
      <c r="P8" s="27">
        <v>1</v>
      </c>
      <c r="Q8" s="35" t="s">
        <v>62</v>
      </c>
    </row>
    <row r="9" spans="1:17" s="12" customFormat="1" ht="12" customHeight="1" thickBot="1" x14ac:dyDescent="0.25">
      <c r="A9" s="28" t="s">
        <v>0</v>
      </c>
      <c r="B9" s="23">
        <f>SUM(B5:B8)</f>
        <v>37251</v>
      </c>
      <c r="C9" s="16">
        <f t="shared" ref="C9:D9" si="4">SUM(C5:C8)</f>
        <v>34276</v>
      </c>
      <c r="D9" s="16">
        <f t="shared" si="4"/>
        <v>36595</v>
      </c>
      <c r="E9" s="24">
        <f>D9/C9-1</f>
        <v>6.7656669389660307E-2</v>
      </c>
      <c r="F9" s="16">
        <f>SUM(F5:F8)</f>
        <v>688</v>
      </c>
      <c r="G9" s="16">
        <f t="shared" ref="G9:H9" si="5">SUM(G5:G8)</f>
        <v>618</v>
      </c>
      <c r="H9" s="16">
        <f t="shared" si="5"/>
        <v>642</v>
      </c>
      <c r="I9" s="17">
        <f>H9/G9-1</f>
        <v>3.8834951456310662E-2</v>
      </c>
      <c r="J9" s="23">
        <f t="shared" ref="J9:L9" si="6">SUM(J5:J8)</f>
        <v>2383</v>
      </c>
      <c r="K9" s="16">
        <f t="shared" si="6"/>
        <v>2302</v>
      </c>
      <c r="L9" s="16">
        <f t="shared" si="6"/>
        <v>2500</v>
      </c>
      <c r="M9" s="24">
        <f>L9/K9-1</f>
        <v>8.6012163336229408E-2</v>
      </c>
      <c r="N9" s="16">
        <f t="shared" ref="N9:P9" si="7">SUM(N5:N8)</f>
        <v>44934</v>
      </c>
      <c r="O9" s="16">
        <f t="shared" si="7"/>
        <v>40114</v>
      </c>
      <c r="P9" s="16">
        <f t="shared" si="7"/>
        <v>42873</v>
      </c>
      <c r="Q9" s="17">
        <f>P9/O9-1</f>
        <v>6.8778979907264226E-2</v>
      </c>
    </row>
    <row r="10" spans="1:17" s="12" customFormat="1" ht="12" customHeight="1" x14ac:dyDescent="0.2">
      <c r="A10" s="41" t="s">
        <v>349</v>
      </c>
    </row>
    <row r="11" spans="1:17" s="12" customFormat="1" ht="12" customHeight="1" x14ac:dyDescent="0.2"/>
    <row r="12" spans="1:17" s="12" customFormat="1" ht="12" customHeight="1" x14ac:dyDescent="0.2"/>
    <row r="13" spans="1:17" s="12" customFormat="1" ht="12" customHeight="1" x14ac:dyDescent="0.2"/>
    <row r="14" spans="1:17" s="12" customFormat="1" ht="12" customHeight="1" x14ac:dyDescent="0.2"/>
    <row r="15" spans="1:17" s="12" customFormat="1" ht="12" customHeight="1" x14ac:dyDescent="0.2"/>
    <row r="16" spans="1:17" s="12" customFormat="1" ht="12" customHeight="1" x14ac:dyDescent="0.2"/>
    <row r="17" s="12" customFormat="1" ht="12" customHeight="1" x14ac:dyDescent="0.2"/>
    <row r="18" s="12" customFormat="1" ht="12" customHeight="1" x14ac:dyDescent="0.2"/>
    <row r="19" s="12" customFormat="1" ht="12" customHeight="1" x14ac:dyDescent="0.2"/>
    <row r="20" s="12" customFormat="1" ht="12" customHeight="1" x14ac:dyDescent="0.2"/>
    <row r="21" s="12" customFormat="1" ht="12" customHeight="1" x14ac:dyDescent="0.2"/>
    <row r="22" s="12" customFormat="1" ht="12" customHeight="1" x14ac:dyDescent="0.2"/>
    <row r="23" s="12" customFormat="1" ht="12" customHeight="1" x14ac:dyDescent="0.2"/>
    <row r="24" s="12" customFormat="1" ht="12" customHeight="1" x14ac:dyDescent="0.2"/>
    <row r="25" s="12" customFormat="1" ht="12" customHeight="1" x14ac:dyDescent="0.2"/>
    <row r="26" s="12" customFormat="1" ht="12" customHeight="1" x14ac:dyDescent="0.2"/>
    <row r="27" s="12" customFormat="1" ht="12" customHeight="1" x14ac:dyDescent="0.2"/>
    <row r="28" s="12" customFormat="1" ht="12" customHeight="1" x14ac:dyDescent="0.2"/>
    <row r="29" s="12" customFormat="1" ht="12" customHeight="1" x14ac:dyDescent="0.2"/>
    <row r="30" s="9" customFormat="1" ht="12" customHeight="1" x14ac:dyDescent="0.25"/>
    <row r="31" s="9" customFormat="1" ht="12" customHeight="1" x14ac:dyDescent="0.25"/>
    <row r="32" s="9" customFormat="1" ht="12" customHeight="1" x14ac:dyDescent="0.25"/>
    <row r="33" s="9" customFormat="1" ht="12" customHeight="1" x14ac:dyDescent="0.25"/>
  </sheetData>
  <mergeCells count="5">
    <mergeCell ref="A3:A4"/>
    <mergeCell ref="B3:E3"/>
    <mergeCell ref="F3:I3"/>
    <mergeCell ref="J3:M3"/>
    <mergeCell ref="N3:Q3"/>
  </mergeCells>
  <pageMargins left="0.78740157480314965" right="0.78740157480314965" top="0.78740157480314965" bottom="0.78740157480314965" header="0" footer="0"/>
  <pageSetup paperSize="9" scale="92" fitToHeight="2" orientation="portrait" horizontalDpi="300" verticalDpi="300" r:id="rId1"/>
  <headerFooter scaleWithDoc="0" alignWithMargins="0"/>
  <ignoredErrors>
    <ignoredError sqref="B9:D9 F9:L9 N9:Q9" formulaRange="1"/>
    <ignoredError sqref="E9 M9" formula="1" formulaRange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1FC74-B4CF-4906-9792-67C1EE92A1BF}">
  <sheetPr>
    <tabColor theme="0" tint="-4.9989318521683403E-2"/>
  </sheetPr>
  <dimension ref="A1:Q33"/>
  <sheetViews>
    <sheetView showGridLines="0" showRuler="0" zoomScale="120" zoomScaleNormal="120" zoomScaleSheetLayoutView="100" workbookViewId="0">
      <selection activeCell="J1" sqref="J1"/>
    </sheetView>
  </sheetViews>
  <sheetFormatPr defaultColWidth="7.88671875" defaultRowHeight="13.2" x14ac:dyDescent="0.25"/>
  <cols>
    <col min="1" max="1" width="11.33203125" style="9" customWidth="1"/>
    <col min="2" max="17" width="7.6640625" style="9" customWidth="1"/>
    <col min="18" max="24" width="5.6640625" style="9" customWidth="1"/>
    <col min="25" max="16384" width="7.88671875" style="9"/>
  </cols>
  <sheetData>
    <row r="1" spans="1:17" ht="19.95" customHeight="1" x14ac:dyDescent="0.3">
      <c r="A1" s="1" t="s">
        <v>319</v>
      </c>
      <c r="B1" s="30"/>
      <c r="C1" s="30"/>
      <c r="D1" s="30"/>
      <c r="E1" s="30"/>
      <c r="F1" s="30"/>
      <c r="G1" s="34"/>
    </row>
    <row r="2" spans="1:17" s="12" customFormat="1" ht="25.2" customHeight="1" thickBot="1" x14ac:dyDescent="0.25">
      <c r="A2" s="10"/>
      <c r="B2" s="11"/>
      <c r="C2" s="11"/>
      <c r="D2" s="11"/>
      <c r="E2" s="11"/>
      <c r="F2" s="11"/>
    </row>
    <row r="3" spans="1:17" s="12" customFormat="1" ht="13.95" customHeight="1" x14ac:dyDescent="0.2">
      <c r="A3" s="209" t="s">
        <v>61</v>
      </c>
      <c r="B3" s="211" t="s">
        <v>49</v>
      </c>
      <c r="C3" s="212"/>
      <c r="D3" s="212"/>
      <c r="E3" s="213"/>
      <c r="F3" s="212" t="s">
        <v>50</v>
      </c>
      <c r="G3" s="212"/>
      <c r="H3" s="212"/>
      <c r="I3" s="212"/>
      <c r="J3" s="211" t="s">
        <v>51</v>
      </c>
      <c r="K3" s="212"/>
      <c r="L3" s="212"/>
      <c r="M3" s="213"/>
      <c r="N3" s="212" t="s">
        <v>52</v>
      </c>
      <c r="O3" s="212"/>
      <c r="P3" s="212"/>
      <c r="Q3" s="213"/>
    </row>
    <row r="4" spans="1:17" s="12" customFormat="1" ht="24.9" customHeight="1" x14ac:dyDescent="0.2">
      <c r="A4" s="210"/>
      <c r="B4" s="65">
        <v>2019</v>
      </c>
      <c r="C4" s="66">
        <v>2022</v>
      </c>
      <c r="D4" s="66">
        <v>2023</v>
      </c>
      <c r="E4" s="67" t="s">
        <v>338</v>
      </c>
      <c r="F4" s="66">
        <v>2019</v>
      </c>
      <c r="G4" s="66">
        <v>2022</v>
      </c>
      <c r="H4" s="66">
        <v>2023</v>
      </c>
      <c r="I4" s="66" t="s">
        <v>338</v>
      </c>
      <c r="J4" s="65">
        <v>2019</v>
      </c>
      <c r="K4" s="66">
        <v>2022</v>
      </c>
      <c r="L4" s="66">
        <v>2023</v>
      </c>
      <c r="M4" s="67" t="s">
        <v>338</v>
      </c>
      <c r="N4" s="66">
        <v>2019</v>
      </c>
      <c r="O4" s="66">
        <v>2022</v>
      </c>
      <c r="P4" s="66">
        <v>2023</v>
      </c>
      <c r="Q4" s="67" t="s">
        <v>338</v>
      </c>
    </row>
    <row r="5" spans="1:17" s="12" customFormat="1" ht="12" customHeight="1" x14ac:dyDescent="0.2">
      <c r="A5" s="26" t="s">
        <v>55</v>
      </c>
      <c r="B5" s="69">
        <v>5565</v>
      </c>
      <c r="C5" s="69">
        <v>4682</v>
      </c>
      <c r="D5" s="69">
        <v>4873</v>
      </c>
      <c r="E5" s="81">
        <f t="shared" ref="E5:E7" si="0">D5/C5-1</f>
        <v>4.0794532251174687E-2</v>
      </c>
      <c r="F5" s="87">
        <v>134</v>
      </c>
      <c r="G5" s="87">
        <v>105</v>
      </c>
      <c r="H5" s="87">
        <v>106</v>
      </c>
      <c r="I5" s="82">
        <f t="shared" ref="I5:I7" si="1">H5/G5-1</f>
        <v>9.52380952380949E-3</v>
      </c>
      <c r="J5" s="87">
        <v>427</v>
      </c>
      <c r="K5" s="87">
        <v>346</v>
      </c>
      <c r="L5" s="87">
        <v>346</v>
      </c>
      <c r="M5" s="81">
        <f t="shared" ref="M5:M7" si="2">L5/K5-1</f>
        <v>0</v>
      </c>
      <c r="N5" s="69">
        <v>5513</v>
      </c>
      <c r="O5" s="69">
        <v>4597</v>
      </c>
      <c r="P5" s="69">
        <v>4787</v>
      </c>
      <c r="Q5" s="82">
        <f t="shared" ref="Q5:Q7" si="3">P5/O5-1</f>
        <v>4.1331303023711019E-2</v>
      </c>
    </row>
    <row r="6" spans="1:17" s="12" customFormat="1" ht="12" customHeight="1" x14ac:dyDescent="0.2">
      <c r="A6" s="26" t="s">
        <v>56</v>
      </c>
      <c r="B6" s="13">
        <v>19518</v>
      </c>
      <c r="C6" s="13">
        <v>17722</v>
      </c>
      <c r="D6" s="13">
        <v>19238</v>
      </c>
      <c r="E6" s="22">
        <f t="shared" si="0"/>
        <v>8.5543392393635065E-2</v>
      </c>
      <c r="F6" s="27">
        <v>265</v>
      </c>
      <c r="G6" s="27">
        <v>254</v>
      </c>
      <c r="H6" s="27">
        <v>260</v>
      </c>
      <c r="I6" s="15">
        <f t="shared" si="1"/>
        <v>2.3622047244094446E-2</v>
      </c>
      <c r="J6" s="13">
        <v>1012</v>
      </c>
      <c r="K6" s="27">
        <v>996</v>
      </c>
      <c r="L6" s="13">
        <v>1152</v>
      </c>
      <c r="M6" s="22">
        <f t="shared" si="2"/>
        <v>0.15662650602409633</v>
      </c>
      <c r="N6" s="13">
        <v>25880</v>
      </c>
      <c r="O6" s="13">
        <v>22622</v>
      </c>
      <c r="P6" s="13">
        <v>24565</v>
      </c>
      <c r="Q6" s="15">
        <f t="shared" si="3"/>
        <v>8.5889841746972007E-2</v>
      </c>
    </row>
    <row r="7" spans="1:17" s="12" customFormat="1" ht="12" customHeight="1" x14ac:dyDescent="0.2">
      <c r="A7" s="26" t="s">
        <v>57</v>
      </c>
      <c r="B7" s="13">
        <v>12168</v>
      </c>
      <c r="C7" s="13">
        <v>11872</v>
      </c>
      <c r="D7" s="13">
        <v>12484</v>
      </c>
      <c r="E7" s="22">
        <f t="shared" si="0"/>
        <v>5.1549865229110425E-2</v>
      </c>
      <c r="F7" s="27">
        <v>289</v>
      </c>
      <c r="G7" s="27">
        <v>259</v>
      </c>
      <c r="H7" s="27">
        <v>276</v>
      </c>
      <c r="I7" s="15">
        <f t="shared" si="1"/>
        <v>6.5637065637065728E-2</v>
      </c>
      <c r="J7" s="27">
        <v>944</v>
      </c>
      <c r="K7" s="27">
        <v>960</v>
      </c>
      <c r="L7" s="13">
        <v>1002</v>
      </c>
      <c r="M7" s="22">
        <f t="shared" si="2"/>
        <v>4.3749999999999956E-2</v>
      </c>
      <c r="N7" s="13">
        <v>13541</v>
      </c>
      <c r="O7" s="13">
        <v>12895</v>
      </c>
      <c r="P7" s="13">
        <v>13521</v>
      </c>
      <c r="Q7" s="15">
        <f t="shared" si="3"/>
        <v>4.8545948041876619E-2</v>
      </c>
    </row>
    <row r="8" spans="1:17" s="12" customFormat="1" ht="12" customHeight="1" thickBot="1" x14ac:dyDescent="0.25">
      <c r="A8" s="28" t="s">
        <v>0</v>
      </c>
      <c r="B8" s="23">
        <f>SUM(B5:B7)</f>
        <v>37251</v>
      </c>
      <c r="C8" s="16">
        <f t="shared" ref="C8:D8" si="4">SUM(C5:C7)</f>
        <v>34276</v>
      </c>
      <c r="D8" s="16">
        <f t="shared" si="4"/>
        <v>36595</v>
      </c>
      <c r="E8" s="24">
        <f>D8/C8-1</f>
        <v>6.7656669389660307E-2</v>
      </c>
      <c r="F8" s="16">
        <f>SUM(F5:F7)</f>
        <v>688</v>
      </c>
      <c r="G8" s="16">
        <f t="shared" ref="G8:H8" si="5">SUM(G5:G7)</f>
        <v>618</v>
      </c>
      <c r="H8" s="16">
        <f t="shared" si="5"/>
        <v>642</v>
      </c>
      <c r="I8" s="17">
        <f>H8/G8-1</f>
        <v>3.8834951456310662E-2</v>
      </c>
      <c r="J8" s="23">
        <f t="shared" ref="J8:L8" si="6">SUM(J5:J7)</f>
        <v>2383</v>
      </c>
      <c r="K8" s="16">
        <f t="shared" si="6"/>
        <v>2302</v>
      </c>
      <c r="L8" s="16">
        <f t="shared" si="6"/>
        <v>2500</v>
      </c>
      <c r="M8" s="24">
        <f>L8/K8-1</f>
        <v>8.6012163336229408E-2</v>
      </c>
      <c r="N8" s="16">
        <f t="shared" ref="N8:P8" si="7">SUM(N5:N7)</f>
        <v>44934</v>
      </c>
      <c r="O8" s="16">
        <f t="shared" si="7"/>
        <v>40114</v>
      </c>
      <c r="P8" s="16">
        <f t="shared" si="7"/>
        <v>42873</v>
      </c>
      <c r="Q8" s="17">
        <f>P8/O8-1</f>
        <v>6.8778979907264226E-2</v>
      </c>
    </row>
    <row r="9" spans="1:17" s="12" customFormat="1" ht="12" customHeight="1" x14ac:dyDescent="0.2"/>
    <row r="10" spans="1:17" s="12" customFormat="1" ht="12" customHeight="1" x14ac:dyDescent="0.2"/>
    <row r="11" spans="1:17" s="12" customFormat="1" ht="12" customHeight="1" x14ac:dyDescent="0.2"/>
    <row r="12" spans="1:17" s="12" customFormat="1" ht="12" customHeight="1" x14ac:dyDescent="0.2"/>
    <row r="13" spans="1:17" s="12" customFormat="1" ht="12" customHeight="1" x14ac:dyDescent="0.2"/>
    <row r="14" spans="1:17" s="12" customFormat="1" ht="12" customHeight="1" x14ac:dyDescent="0.2"/>
    <row r="15" spans="1:17" s="12" customFormat="1" ht="12" customHeight="1" x14ac:dyDescent="0.2"/>
    <row r="16" spans="1:17" s="12" customFormat="1" ht="12" customHeight="1" x14ac:dyDescent="0.2"/>
    <row r="17" s="12" customFormat="1" ht="12" customHeight="1" x14ac:dyDescent="0.2"/>
    <row r="18" s="12" customFormat="1" ht="12" customHeight="1" x14ac:dyDescent="0.2"/>
    <row r="19" s="12" customFormat="1" ht="12" customHeight="1" x14ac:dyDescent="0.2"/>
    <row r="20" s="12" customFormat="1" ht="12" customHeight="1" x14ac:dyDescent="0.2"/>
    <row r="21" s="12" customFormat="1" ht="12" customHeight="1" x14ac:dyDescent="0.2"/>
    <row r="22" s="12" customFormat="1" ht="12" customHeight="1" x14ac:dyDescent="0.2"/>
    <row r="23" s="12" customFormat="1" ht="12" customHeight="1" x14ac:dyDescent="0.2"/>
    <row r="24" s="12" customFormat="1" ht="12" customHeight="1" x14ac:dyDescent="0.2"/>
    <row r="25" s="12" customFormat="1" ht="12" customHeight="1" x14ac:dyDescent="0.2"/>
    <row r="26" s="12" customFormat="1" ht="12" customHeight="1" x14ac:dyDescent="0.2"/>
    <row r="27" s="12" customFormat="1" ht="12" customHeight="1" x14ac:dyDescent="0.2"/>
    <row r="28" s="12" customFormat="1" ht="12" customHeight="1" x14ac:dyDescent="0.2"/>
    <row r="29" s="12" customFormat="1" ht="12" customHeight="1" x14ac:dyDescent="0.2"/>
    <row r="30" s="9" customFormat="1" ht="12" customHeight="1" x14ac:dyDescent="0.25"/>
    <row r="31" s="9" customFormat="1" ht="12" customHeight="1" x14ac:dyDescent="0.25"/>
    <row r="32" s="9" customFormat="1" ht="12" customHeight="1" x14ac:dyDescent="0.25"/>
    <row r="33" s="9" customFormat="1" ht="12" customHeight="1" x14ac:dyDescent="0.25"/>
  </sheetData>
  <mergeCells count="5">
    <mergeCell ref="A3:A4"/>
    <mergeCell ref="B3:E3"/>
    <mergeCell ref="F3:I3"/>
    <mergeCell ref="J3:M3"/>
    <mergeCell ref="N3:Q3"/>
  </mergeCells>
  <pageMargins left="0.78740157480314965" right="0.78740157480314965" top="0.78740157480314965" bottom="0.78740157480314965" header="0" footer="0"/>
  <pageSetup paperSize="9" scale="96" fitToHeight="2" orientation="portrait" horizontalDpi="300" verticalDpi="300" r:id="rId1"/>
  <headerFooter scaleWithDoc="0" alignWithMargins="0"/>
  <ignoredErrors>
    <ignoredError sqref="B8:D8 N8:Q8" formulaRange="1"/>
    <ignoredError sqref="E8:M8" formula="1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4EC76-E4CA-4AF1-A2F0-050C2B876B94}">
  <sheetPr>
    <tabColor theme="0" tint="-4.9989318521683403E-2"/>
  </sheetPr>
  <dimension ref="A1:R33"/>
  <sheetViews>
    <sheetView showGridLines="0" showRuler="0" zoomScale="120" zoomScaleNormal="120" zoomScaleSheetLayoutView="100" workbookViewId="0">
      <selection activeCell="I1" sqref="I1"/>
    </sheetView>
  </sheetViews>
  <sheetFormatPr defaultColWidth="7.88671875" defaultRowHeight="13.2" x14ac:dyDescent="0.25"/>
  <cols>
    <col min="1" max="1" width="18.88671875" style="9" customWidth="1"/>
    <col min="2" max="2" width="22.44140625" style="9" customWidth="1"/>
    <col min="3" max="18" width="7.6640625" style="9" customWidth="1"/>
    <col min="19" max="24" width="5.6640625" style="9" customWidth="1"/>
    <col min="25" max="16384" width="7.88671875" style="9"/>
  </cols>
  <sheetData>
    <row r="1" spans="1:18" ht="19.95" customHeight="1" x14ac:dyDescent="0.3">
      <c r="A1" s="1" t="s">
        <v>320</v>
      </c>
      <c r="C1" s="37"/>
      <c r="D1" s="37"/>
      <c r="E1" s="37"/>
      <c r="F1" s="37"/>
      <c r="G1" s="37"/>
      <c r="H1" s="38"/>
    </row>
    <row r="2" spans="1:18" s="12" customFormat="1" ht="25.2" customHeight="1" thickBot="1" x14ac:dyDescent="0.25">
      <c r="A2" s="39"/>
      <c r="B2" s="10"/>
      <c r="C2" s="11"/>
      <c r="D2" s="11"/>
      <c r="E2" s="11"/>
      <c r="F2" s="11"/>
      <c r="G2" s="11"/>
    </row>
    <row r="3" spans="1:18" s="12" customFormat="1" ht="13.95" customHeight="1" x14ac:dyDescent="0.2">
      <c r="A3" s="209" t="s">
        <v>61</v>
      </c>
      <c r="B3" s="217"/>
      <c r="C3" s="211" t="s">
        <v>49</v>
      </c>
      <c r="D3" s="212"/>
      <c r="E3" s="212"/>
      <c r="F3" s="213"/>
      <c r="G3" s="211" t="s">
        <v>50</v>
      </c>
      <c r="H3" s="212"/>
      <c r="I3" s="212"/>
      <c r="J3" s="212"/>
      <c r="K3" s="211" t="s">
        <v>51</v>
      </c>
      <c r="L3" s="212"/>
      <c r="M3" s="212"/>
      <c r="N3" s="213"/>
      <c r="O3" s="212" t="s">
        <v>52</v>
      </c>
      <c r="P3" s="212"/>
      <c r="Q3" s="212"/>
      <c r="R3" s="213"/>
    </row>
    <row r="4" spans="1:18" s="12" customFormat="1" ht="24.9" customHeight="1" x14ac:dyDescent="0.2">
      <c r="A4" s="210"/>
      <c r="B4" s="218"/>
      <c r="C4" s="2">
        <v>2019</v>
      </c>
      <c r="D4" s="3">
        <v>2022</v>
      </c>
      <c r="E4" s="3">
        <v>2023</v>
      </c>
      <c r="F4" s="20" t="s">
        <v>338</v>
      </c>
      <c r="G4" s="3">
        <v>2019</v>
      </c>
      <c r="H4" s="3">
        <v>2022</v>
      </c>
      <c r="I4" s="3">
        <v>2023</v>
      </c>
      <c r="J4" s="3" t="s">
        <v>338</v>
      </c>
      <c r="K4" s="2">
        <v>2019</v>
      </c>
      <c r="L4" s="3">
        <v>2022</v>
      </c>
      <c r="M4" s="3">
        <v>2023</v>
      </c>
      <c r="N4" s="20" t="s">
        <v>338</v>
      </c>
      <c r="O4" s="3">
        <v>2019</v>
      </c>
      <c r="P4" s="3">
        <v>2022</v>
      </c>
      <c r="Q4" s="3">
        <v>2023</v>
      </c>
      <c r="R4" s="20" t="s">
        <v>338</v>
      </c>
    </row>
    <row r="5" spans="1:18" s="12" customFormat="1" ht="17.25" customHeight="1" x14ac:dyDescent="0.2">
      <c r="A5" s="215" t="s">
        <v>55</v>
      </c>
      <c r="B5" s="43" t="s">
        <v>17</v>
      </c>
      <c r="C5" s="27">
        <v>495</v>
      </c>
      <c r="D5" s="27">
        <v>511</v>
      </c>
      <c r="E5" s="27">
        <v>532</v>
      </c>
      <c r="F5" s="25">
        <f t="shared" ref="F5:F7" si="0">E5/D5-1</f>
        <v>4.1095890410958846E-2</v>
      </c>
      <c r="G5" s="27">
        <v>11</v>
      </c>
      <c r="H5" s="27">
        <v>13</v>
      </c>
      <c r="I5" s="27">
        <v>11</v>
      </c>
      <c r="J5" s="19">
        <f t="shared" ref="J5:J7" si="1">I5/H5-1</f>
        <v>-0.15384615384615385</v>
      </c>
      <c r="K5" s="27">
        <v>36</v>
      </c>
      <c r="L5" s="27">
        <v>28</v>
      </c>
      <c r="M5" s="27">
        <v>34</v>
      </c>
      <c r="N5" s="25">
        <f t="shared" ref="N5:N7" si="2">M5/L5-1</f>
        <v>0.21428571428571419</v>
      </c>
      <c r="O5" s="27">
        <v>468</v>
      </c>
      <c r="P5" s="27">
        <v>491</v>
      </c>
      <c r="Q5" s="27">
        <v>514</v>
      </c>
      <c r="R5" s="15">
        <f>Q5/P5-1</f>
        <v>4.6843177189409335E-2</v>
      </c>
    </row>
    <row r="6" spans="1:18" s="12" customFormat="1" ht="17.25" customHeight="1" x14ac:dyDescent="0.2">
      <c r="A6" s="215"/>
      <c r="B6" s="43" t="s">
        <v>18</v>
      </c>
      <c r="C6" s="27">
        <v>71</v>
      </c>
      <c r="D6" s="27">
        <v>126</v>
      </c>
      <c r="E6" s="27">
        <v>116</v>
      </c>
      <c r="F6" s="22">
        <f t="shared" si="0"/>
        <v>-7.9365079365079416E-2</v>
      </c>
      <c r="G6" s="27">
        <v>1</v>
      </c>
      <c r="H6" s="27">
        <v>1</v>
      </c>
      <c r="I6" s="27">
        <v>0</v>
      </c>
      <c r="J6" s="15">
        <f t="shared" si="1"/>
        <v>-1</v>
      </c>
      <c r="K6" s="27">
        <v>0</v>
      </c>
      <c r="L6" s="27">
        <v>5</v>
      </c>
      <c r="M6" s="27">
        <v>4</v>
      </c>
      <c r="N6" s="22">
        <f t="shared" si="2"/>
        <v>-0.19999999999999996</v>
      </c>
      <c r="O6" s="27">
        <v>75</v>
      </c>
      <c r="P6" s="27">
        <v>133</v>
      </c>
      <c r="Q6" s="27">
        <v>119</v>
      </c>
      <c r="R6" s="15">
        <f t="shared" ref="R6" si="3">Q6/P6-1</f>
        <v>-0.10526315789473684</v>
      </c>
    </row>
    <row r="7" spans="1:18" s="12" customFormat="1" ht="17.25" customHeight="1" x14ac:dyDescent="0.2">
      <c r="A7" s="215"/>
      <c r="B7" s="43" t="s">
        <v>19</v>
      </c>
      <c r="C7" s="13">
        <v>4999</v>
      </c>
      <c r="D7" s="13">
        <v>4045</v>
      </c>
      <c r="E7" s="13">
        <v>4225</v>
      </c>
      <c r="F7" s="22">
        <f t="shared" si="0"/>
        <v>4.4499381953028383E-2</v>
      </c>
      <c r="G7" s="27">
        <v>122</v>
      </c>
      <c r="H7" s="27">
        <v>91</v>
      </c>
      <c r="I7" s="27">
        <v>95</v>
      </c>
      <c r="J7" s="15">
        <f t="shared" si="1"/>
        <v>4.3956043956044022E-2</v>
      </c>
      <c r="K7" s="27">
        <v>391</v>
      </c>
      <c r="L7" s="27">
        <v>313</v>
      </c>
      <c r="M7" s="27">
        <v>308</v>
      </c>
      <c r="N7" s="22">
        <f t="shared" si="2"/>
        <v>-1.5974440894568676E-2</v>
      </c>
      <c r="O7" s="13">
        <v>4970</v>
      </c>
      <c r="P7" s="13">
        <v>3973</v>
      </c>
      <c r="Q7" s="13">
        <v>4154</v>
      </c>
      <c r="R7" s="15">
        <f>Q7/P7-1</f>
        <v>4.5557513214195877E-2</v>
      </c>
    </row>
    <row r="8" spans="1:18" s="12" customFormat="1" ht="17.25" customHeight="1" x14ac:dyDescent="0.2">
      <c r="A8" s="216"/>
      <c r="B8" s="116" t="s">
        <v>0</v>
      </c>
      <c r="C8" s="64">
        <f>SUM(C5:C7)</f>
        <v>5565</v>
      </c>
      <c r="D8" s="63">
        <f t="shared" ref="D8:E8" si="4">SUM(D5:D7)</f>
        <v>4682</v>
      </c>
      <c r="E8" s="63">
        <f t="shared" si="4"/>
        <v>4873</v>
      </c>
      <c r="F8" s="117">
        <f>E8/D8-1</f>
        <v>4.0794532251174687E-2</v>
      </c>
      <c r="G8" s="63">
        <f>SUM(G5:G7)</f>
        <v>134</v>
      </c>
      <c r="H8" s="63">
        <f t="shared" ref="H8:I8" si="5">SUM(H5:H7)</f>
        <v>105</v>
      </c>
      <c r="I8" s="63">
        <f t="shared" si="5"/>
        <v>106</v>
      </c>
      <c r="J8" s="118">
        <f>I8/H8-1</f>
        <v>9.52380952380949E-3</v>
      </c>
      <c r="K8" s="64">
        <f t="shared" ref="K8" si="6">SUM(K5:K7)</f>
        <v>427</v>
      </c>
      <c r="L8" s="63">
        <f t="shared" ref="L8:M8" si="7">SUM(L5:L7)</f>
        <v>346</v>
      </c>
      <c r="M8" s="63">
        <f t="shared" si="7"/>
        <v>346</v>
      </c>
      <c r="N8" s="117">
        <f>M8/L8-1</f>
        <v>0</v>
      </c>
      <c r="O8" s="63">
        <f t="shared" ref="O8" si="8">SUM(O5:O7)</f>
        <v>5513</v>
      </c>
      <c r="P8" s="63">
        <f t="shared" ref="P8:Q8" si="9">SUM(P5:P7)</f>
        <v>4597</v>
      </c>
      <c r="Q8" s="63">
        <f t="shared" si="9"/>
        <v>4787</v>
      </c>
      <c r="R8" s="118">
        <f>Q8/P8-1</f>
        <v>4.1331303023711019E-2</v>
      </c>
    </row>
    <row r="9" spans="1:18" s="12" customFormat="1" ht="17.25" customHeight="1" x14ac:dyDescent="0.2">
      <c r="A9" s="215" t="s">
        <v>56</v>
      </c>
      <c r="B9" s="120" t="s">
        <v>20</v>
      </c>
      <c r="C9" s="88">
        <v>723</v>
      </c>
      <c r="D9" s="87">
        <v>594</v>
      </c>
      <c r="E9" s="87">
        <v>665</v>
      </c>
      <c r="F9" s="81">
        <f t="shared" ref="F9:F15" si="10">E9/D9-1</f>
        <v>0.1195286195286196</v>
      </c>
      <c r="G9" s="87">
        <v>6</v>
      </c>
      <c r="H9" s="87">
        <v>3</v>
      </c>
      <c r="I9" s="87">
        <v>5</v>
      </c>
      <c r="J9" s="82">
        <f t="shared" ref="J9:J15" si="11">I9/H9-1</f>
        <v>0.66666666666666674</v>
      </c>
      <c r="K9" s="87">
        <v>14</v>
      </c>
      <c r="L9" s="87">
        <v>4</v>
      </c>
      <c r="M9" s="87">
        <v>15</v>
      </c>
      <c r="N9" s="81">
        <f t="shared" ref="N9:N15" si="12">M9/L9-1</f>
        <v>2.75</v>
      </c>
      <c r="O9" s="69">
        <v>1174</v>
      </c>
      <c r="P9" s="87">
        <v>923</v>
      </c>
      <c r="Q9" s="69">
        <v>1081</v>
      </c>
      <c r="R9" s="82">
        <f>Q9/P9-1</f>
        <v>0.17118093174431204</v>
      </c>
    </row>
    <row r="10" spans="1:18" s="12" customFormat="1" ht="17.25" customHeight="1" x14ac:dyDescent="0.2">
      <c r="A10" s="215"/>
      <c r="B10" s="43" t="s">
        <v>21</v>
      </c>
      <c r="C10" s="27">
        <v>631</v>
      </c>
      <c r="D10" s="27">
        <v>641</v>
      </c>
      <c r="E10" s="27">
        <v>689</v>
      </c>
      <c r="F10" s="22">
        <f t="shared" si="10"/>
        <v>7.4882995319812684E-2</v>
      </c>
      <c r="G10" s="27">
        <v>3</v>
      </c>
      <c r="H10" s="27">
        <v>2</v>
      </c>
      <c r="I10" s="27">
        <v>5</v>
      </c>
      <c r="J10" s="15">
        <f t="shared" si="11"/>
        <v>1.5</v>
      </c>
      <c r="K10" s="27">
        <v>30</v>
      </c>
      <c r="L10" s="27">
        <v>37</v>
      </c>
      <c r="M10" s="27">
        <v>28</v>
      </c>
      <c r="N10" s="22">
        <f t="shared" si="12"/>
        <v>-0.2432432432432432</v>
      </c>
      <c r="O10" s="27">
        <v>739</v>
      </c>
      <c r="P10" s="27">
        <v>709</v>
      </c>
      <c r="Q10" s="27">
        <v>757</v>
      </c>
      <c r="R10" s="15">
        <f t="shared" ref="R10" si="13">Q10/P10-1</f>
        <v>6.7700987306064775E-2</v>
      </c>
    </row>
    <row r="11" spans="1:18" s="12" customFormat="1" ht="17.25" customHeight="1" x14ac:dyDescent="0.2">
      <c r="A11" s="215"/>
      <c r="B11" s="43" t="s">
        <v>22</v>
      </c>
      <c r="C11" s="13">
        <v>3269</v>
      </c>
      <c r="D11" s="13">
        <v>2252</v>
      </c>
      <c r="E11" s="13">
        <v>2384</v>
      </c>
      <c r="F11" s="22">
        <f t="shared" si="10"/>
        <v>5.861456483126104E-2</v>
      </c>
      <c r="G11" s="27">
        <v>33</v>
      </c>
      <c r="H11" s="27">
        <v>21</v>
      </c>
      <c r="I11" s="27">
        <v>22</v>
      </c>
      <c r="J11" s="15">
        <f t="shared" si="11"/>
        <v>4.7619047619047672E-2</v>
      </c>
      <c r="K11" s="27">
        <v>136</v>
      </c>
      <c r="L11" s="27">
        <v>95</v>
      </c>
      <c r="M11" s="27">
        <v>122</v>
      </c>
      <c r="N11" s="22">
        <f t="shared" si="12"/>
        <v>0.28421052631578947</v>
      </c>
      <c r="O11" s="13">
        <v>4214</v>
      </c>
      <c r="P11" s="13">
        <v>2750</v>
      </c>
      <c r="Q11" s="13">
        <v>2886</v>
      </c>
      <c r="R11" s="15">
        <f>Q11/P11-1</f>
        <v>4.9454545454545418E-2</v>
      </c>
    </row>
    <row r="12" spans="1:18" s="12" customFormat="1" ht="17.25" customHeight="1" x14ac:dyDescent="0.2">
      <c r="A12" s="215"/>
      <c r="B12" s="43" t="s">
        <v>23</v>
      </c>
      <c r="C12" s="13">
        <v>1067</v>
      </c>
      <c r="D12" s="13">
        <v>1285</v>
      </c>
      <c r="E12" s="13">
        <v>1412</v>
      </c>
      <c r="F12" s="22">
        <f t="shared" si="10"/>
        <v>9.8832684824902817E-2</v>
      </c>
      <c r="G12" s="27">
        <v>13</v>
      </c>
      <c r="H12" s="27">
        <v>25</v>
      </c>
      <c r="I12" s="27">
        <v>20</v>
      </c>
      <c r="J12" s="15">
        <f t="shared" si="11"/>
        <v>-0.19999999999999996</v>
      </c>
      <c r="K12" s="27">
        <v>57</v>
      </c>
      <c r="L12" s="27">
        <v>79</v>
      </c>
      <c r="M12" s="27">
        <v>95</v>
      </c>
      <c r="N12" s="22">
        <f t="shared" si="12"/>
        <v>0.20253164556962022</v>
      </c>
      <c r="O12" s="13">
        <v>1323</v>
      </c>
      <c r="P12" s="13">
        <v>1507</v>
      </c>
      <c r="Q12" s="13">
        <v>1743</v>
      </c>
      <c r="R12" s="15">
        <f t="shared" ref="R12:R15" si="14">Q12/P12-1</f>
        <v>0.15660252156602517</v>
      </c>
    </row>
    <row r="13" spans="1:18" s="12" customFormat="1" ht="17.25" customHeight="1" x14ac:dyDescent="0.2">
      <c r="A13" s="215"/>
      <c r="B13" s="43" t="s">
        <v>24</v>
      </c>
      <c r="C13" s="13">
        <v>2834</v>
      </c>
      <c r="D13" s="13">
        <v>2484</v>
      </c>
      <c r="E13" s="13">
        <v>2779</v>
      </c>
      <c r="F13" s="22">
        <f t="shared" si="10"/>
        <v>0.11876006441223841</v>
      </c>
      <c r="G13" s="27">
        <v>110</v>
      </c>
      <c r="H13" s="27">
        <v>100</v>
      </c>
      <c r="I13" s="27">
        <v>111</v>
      </c>
      <c r="J13" s="15">
        <f t="shared" si="11"/>
        <v>0.1100000000000001</v>
      </c>
      <c r="K13" s="27">
        <v>326</v>
      </c>
      <c r="L13" s="27">
        <v>361</v>
      </c>
      <c r="M13" s="27">
        <v>368</v>
      </c>
      <c r="N13" s="22">
        <f t="shared" si="12"/>
        <v>1.939058171745156E-2</v>
      </c>
      <c r="O13" s="13">
        <v>4271</v>
      </c>
      <c r="P13" s="13">
        <v>3655</v>
      </c>
      <c r="Q13" s="13">
        <v>4084</v>
      </c>
      <c r="R13" s="15">
        <f t="shared" si="14"/>
        <v>0.11737346101231183</v>
      </c>
    </row>
    <row r="14" spans="1:18" s="12" customFormat="1" ht="17.25" customHeight="1" x14ac:dyDescent="0.2">
      <c r="A14" s="215"/>
      <c r="B14" s="43" t="s">
        <v>25</v>
      </c>
      <c r="C14" s="13">
        <v>6714</v>
      </c>
      <c r="D14" s="13">
        <v>6618</v>
      </c>
      <c r="E14" s="13">
        <v>7231</v>
      </c>
      <c r="F14" s="22">
        <f t="shared" si="10"/>
        <v>9.2626171048655115E-2</v>
      </c>
      <c r="G14" s="27">
        <v>63</v>
      </c>
      <c r="H14" s="27">
        <v>78</v>
      </c>
      <c r="I14" s="27">
        <v>64</v>
      </c>
      <c r="J14" s="15">
        <f t="shared" si="11"/>
        <v>-0.17948717948717952</v>
      </c>
      <c r="K14" s="27">
        <v>298</v>
      </c>
      <c r="L14" s="27">
        <v>293</v>
      </c>
      <c r="M14" s="27">
        <v>400</v>
      </c>
      <c r="N14" s="22">
        <f t="shared" si="12"/>
        <v>0.36518771331058031</v>
      </c>
      <c r="O14" s="13">
        <v>8460</v>
      </c>
      <c r="P14" s="13">
        <v>8132</v>
      </c>
      <c r="Q14" s="13">
        <v>8683</v>
      </c>
      <c r="R14" s="15">
        <f t="shared" si="14"/>
        <v>6.7757009345794428E-2</v>
      </c>
    </row>
    <row r="15" spans="1:18" s="12" customFormat="1" ht="17.25" customHeight="1" x14ac:dyDescent="0.2">
      <c r="A15" s="215"/>
      <c r="B15" s="43" t="s">
        <v>26</v>
      </c>
      <c r="C15" s="13">
        <v>4280</v>
      </c>
      <c r="D15" s="13">
        <v>3848</v>
      </c>
      <c r="E15" s="13">
        <v>4078</v>
      </c>
      <c r="F15" s="22">
        <f t="shared" si="10"/>
        <v>5.9771309771309733E-2</v>
      </c>
      <c r="G15" s="27">
        <v>37</v>
      </c>
      <c r="H15" s="27">
        <v>25</v>
      </c>
      <c r="I15" s="27">
        <v>33</v>
      </c>
      <c r="J15" s="15">
        <f t="shared" si="11"/>
        <v>0.32000000000000006</v>
      </c>
      <c r="K15" s="27">
        <v>151</v>
      </c>
      <c r="L15" s="27">
        <v>127</v>
      </c>
      <c r="M15" s="27">
        <v>124</v>
      </c>
      <c r="N15" s="22">
        <f t="shared" si="12"/>
        <v>-2.3622047244094446E-2</v>
      </c>
      <c r="O15" s="13">
        <v>5699</v>
      </c>
      <c r="P15" s="13">
        <v>4946</v>
      </c>
      <c r="Q15" s="13">
        <v>5331</v>
      </c>
      <c r="R15" s="15">
        <f t="shared" si="14"/>
        <v>7.7840679336837804E-2</v>
      </c>
    </row>
    <row r="16" spans="1:18" s="12" customFormat="1" ht="17.25" customHeight="1" x14ac:dyDescent="0.2">
      <c r="A16" s="216"/>
      <c r="B16" s="121" t="s">
        <v>0</v>
      </c>
      <c r="C16" s="122">
        <f>SUM(C9:C15)</f>
        <v>19518</v>
      </c>
      <c r="D16" s="123">
        <f t="shared" ref="D16:E16" si="15">SUM(D9:D15)</f>
        <v>17722</v>
      </c>
      <c r="E16" s="123">
        <f t="shared" si="15"/>
        <v>19238</v>
      </c>
      <c r="F16" s="124">
        <f>E16/D16-1</f>
        <v>8.5543392393635065E-2</v>
      </c>
      <c r="G16" s="123">
        <f t="shared" ref="G16:I16" si="16">SUM(G9:G15)</f>
        <v>265</v>
      </c>
      <c r="H16" s="123">
        <f t="shared" si="16"/>
        <v>254</v>
      </c>
      <c r="I16" s="123">
        <f t="shared" si="16"/>
        <v>260</v>
      </c>
      <c r="J16" s="125">
        <f>I16/H16-1</f>
        <v>2.3622047244094446E-2</v>
      </c>
      <c r="K16" s="122">
        <f t="shared" ref="K16:M16" si="17">SUM(K9:K15)</f>
        <v>1012</v>
      </c>
      <c r="L16" s="123">
        <f t="shared" si="17"/>
        <v>996</v>
      </c>
      <c r="M16" s="123">
        <f t="shared" si="17"/>
        <v>1152</v>
      </c>
      <c r="N16" s="124">
        <f>M16/L16-1</f>
        <v>0.15662650602409633</v>
      </c>
      <c r="O16" s="123">
        <f t="shared" ref="O16:Q16" si="18">SUM(O9:O15)</f>
        <v>25880</v>
      </c>
      <c r="P16" s="123">
        <f t="shared" si="18"/>
        <v>22622</v>
      </c>
      <c r="Q16" s="123">
        <f t="shared" si="18"/>
        <v>24565</v>
      </c>
      <c r="R16" s="125">
        <f>Q16/P16-1</f>
        <v>8.5889841746972007E-2</v>
      </c>
    </row>
    <row r="17" spans="1:18" s="12" customFormat="1" ht="17.25" customHeight="1" x14ac:dyDescent="0.2">
      <c r="A17" s="215" t="s">
        <v>57</v>
      </c>
      <c r="B17" s="43" t="s">
        <v>27</v>
      </c>
      <c r="C17" s="13">
        <v>2060</v>
      </c>
      <c r="D17" s="13">
        <v>2177</v>
      </c>
      <c r="E17" s="13">
        <v>2161</v>
      </c>
      <c r="F17" s="22">
        <f t="shared" ref="F17:F23" si="19">E17/D17-1</f>
        <v>-7.3495636196601044E-3</v>
      </c>
      <c r="G17" s="27">
        <v>105</v>
      </c>
      <c r="H17" s="27">
        <v>75</v>
      </c>
      <c r="I17" s="27">
        <v>65</v>
      </c>
      <c r="J17" s="15">
        <f t="shared" ref="J17:J23" si="20">I17/H17-1</f>
        <v>-0.1333333333333333</v>
      </c>
      <c r="K17" s="27">
        <v>225</v>
      </c>
      <c r="L17" s="27">
        <v>217</v>
      </c>
      <c r="M17" s="27">
        <v>205</v>
      </c>
      <c r="N17" s="22">
        <f t="shared" ref="N17:N23" si="21">M17/L17-1</f>
        <v>-5.5299539170506895E-2</v>
      </c>
      <c r="O17" s="13">
        <v>2554</v>
      </c>
      <c r="P17" s="13">
        <v>2535</v>
      </c>
      <c r="Q17" s="13">
        <v>2589</v>
      </c>
      <c r="R17" s="15">
        <f t="shared" ref="R17:R23" si="22">Q17/P17-1</f>
        <v>2.130177514792897E-2</v>
      </c>
    </row>
    <row r="18" spans="1:18" s="12" customFormat="1" ht="17.25" customHeight="1" x14ac:dyDescent="0.2">
      <c r="A18" s="215"/>
      <c r="B18" s="43" t="s">
        <v>28</v>
      </c>
      <c r="C18" s="13">
        <v>1193</v>
      </c>
      <c r="D18" s="13">
        <v>1454</v>
      </c>
      <c r="E18" s="13">
        <v>1583</v>
      </c>
      <c r="F18" s="22">
        <f t="shared" si="19"/>
        <v>8.8720770288858386E-2</v>
      </c>
      <c r="G18" s="27">
        <v>31</v>
      </c>
      <c r="H18" s="27">
        <v>44</v>
      </c>
      <c r="I18" s="27">
        <v>52</v>
      </c>
      <c r="J18" s="15">
        <f t="shared" si="20"/>
        <v>0.18181818181818188</v>
      </c>
      <c r="K18" s="27">
        <v>106</v>
      </c>
      <c r="L18" s="27">
        <v>144</v>
      </c>
      <c r="M18" s="27">
        <v>152</v>
      </c>
      <c r="N18" s="22">
        <f t="shared" si="21"/>
        <v>5.555555555555558E-2</v>
      </c>
      <c r="O18" s="13">
        <v>1336</v>
      </c>
      <c r="P18" s="13">
        <v>1599</v>
      </c>
      <c r="Q18" s="13">
        <v>1718</v>
      </c>
      <c r="R18" s="15">
        <f t="shared" si="22"/>
        <v>7.4421513445903642E-2</v>
      </c>
    </row>
    <row r="19" spans="1:18" s="12" customFormat="1" ht="17.25" customHeight="1" x14ac:dyDescent="0.2">
      <c r="A19" s="215"/>
      <c r="B19" s="43" t="s">
        <v>29</v>
      </c>
      <c r="C19" s="27">
        <v>570</v>
      </c>
      <c r="D19" s="27">
        <v>454</v>
      </c>
      <c r="E19" s="27">
        <v>468</v>
      </c>
      <c r="F19" s="22">
        <f t="shared" si="19"/>
        <v>3.0837004405286361E-2</v>
      </c>
      <c r="G19" s="27">
        <v>1</v>
      </c>
      <c r="H19" s="27">
        <v>9</v>
      </c>
      <c r="I19" s="27">
        <v>9</v>
      </c>
      <c r="J19" s="15">
        <f t="shared" si="20"/>
        <v>0</v>
      </c>
      <c r="K19" s="27">
        <v>21</v>
      </c>
      <c r="L19" s="27">
        <v>27</v>
      </c>
      <c r="M19" s="27">
        <v>39</v>
      </c>
      <c r="N19" s="22">
        <f t="shared" si="21"/>
        <v>0.44444444444444442</v>
      </c>
      <c r="O19" s="27">
        <v>630</v>
      </c>
      <c r="P19" s="27">
        <v>543</v>
      </c>
      <c r="Q19" s="27">
        <v>519</v>
      </c>
      <c r="R19" s="15">
        <f t="shared" si="22"/>
        <v>-4.4198895027624308E-2</v>
      </c>
    </row>
    <row r="20" spans="1:18" s="12" customFormat="1" ht="17.25" customHeight="1" x14ac:dyDescent="0.2">
      <c r="A20" s="215"/>
      <c r="B20" s="43" t="s">
        <v>30</v>
      </c>
      <c r="C20" s="27">
        <v>101</v>
      </c>
      <c r="D20" s="27">
        <v>98</v>
      </c>
      <c r="E20" s="27">
        <v>133</v>
      </c>
      <c r="F20" s="22">
        <f t="shared" si="19"/>
        <v>0.35714285714285721</v>
      </c>
      <c r="G20" s="27">
        <v>0</v>
      </c>
      <c r="H20" s="27">
        <v>1</v>
      </c>
      <c r="I20" s="27">
        <v>5</v>
      </c>
      <c r="J20" s="15">
        <f t="shared" si="20"/>
        <v>4</v>
      </c>
      <c r="K20" s="27">
        <v>19</v>
      </c>
      <c r="L20" s="27">
        <v>4</v>
      </c>
      <c r="M20" s="27">
        <v>7</v>
      </c>
      <c r="N20" s="22">
        <f t="shared" si="21"/>
        <v>0.75</v>
      </c>
      <c r="O20" s="27">
        <v>111</v>
      </c>
      <c r="P20" s="27">
        <v>116</v>
      </c>
      <c r="Q20" s="27">
        <v>143</v>
      </c>
      <c r="R20" s="15">
        <f t="shared" si="22"/>
        <v>0.23275862068965525</v>
      </c>
    </row>
    <row r="21" spans="1:18" s="12" customFormat="1" ht="17.25" customHeight="1" x14ac:dyDescent="0.2">
      <c r="A21" s="215"/>
      <c r="B21" s="43" t="s">
        <v>58</v>
      </c>
      <c r="C21" s="27">
        <v>189</v>
      </c>
      <c r="D21" s="27">
        <v>183</v>
      </c>
      <c r="E21" s="27">
        <v>173</v>
      </c>
      <c r="F21" s="22">
        <f t="shared" si="19"/>
        <v>-5.4644808743169349E-2</v>
      </c>
      <c r="G21" s="27">
        <v>13</v>
      </c>
      <c r="H21" s="27">
        <v>11</v>
      </c>
      <c r="I21" s="27">
        <v>9</v>
      </c>
      <c r="J21" s="15">
        <f t="shared" si="20"/>
        <v>-0.18181818181818177</v>
      </c>
      <c r="K21" s="27">
        <v>18</v>
      </c>
      <c r="L21" s="27">
        <v>33</v>
      </c>
      <c r="M21" s="27">
        <v>25</v>
      </c>
      <c r="N21" s="22">
        <f t="shared" si="21"/>
        <v>-0.24242424242424243</v>
      </c>
      <c r="O21" s="27">
        <v>227</v>
      </c>
      <c r="P21" s="27">
        <v>195</v>
      </c>
      <c r="Q21" s="27">
        <v>191</v>
      </c>
      <c r="R21" s="15">
        <f t="shared" si="22"/>
        <v>-2.0512820512820551E-2</v>
      </c>
    </row>
    <row r="22" spans="1:18" s="12" customFormat="1" ht="17.25" customHeight="1" x14ac:dyDescent="0.2">
      <c r="A22" s="215"/>
      <c r="B22" s="43" t="s">
        <v>31</v>
      </c>
      <c r="C22" s="13">
        <v>1892</v>
      </c>
      <c r="D22" s="13">
        <v>1857</v>
      </c>
      <c r="E22" s="13">
        <v>1949</v>
      </c>
      <c r="F22" s="22">
        <f t="shared" si="19"/>
        <v>4.9542272482498761E-2</v>
      </c>
      <c r="G22" s="27">
        <v>20</v>
      </c>
      <c r="H22" s="27">
        <v>13</v>
      </c>
      <c r="I22" s="27">
        <v>21</v>
      </c>
      <c r="J22" s="15">
        <f t="shared" si="20"/>
        <v>0.61538461538461542</v>
      </c>
      <c r="K22" s="27">
        <v>100</v>
      </c>
      <c r="L22" s="27">
        <v>86</v>
      </c>
      <c r="M22" s="27">
        <v>98</v>
      </c>
      <c r="N22" s="22">
        <f t="shared" si="21"/>
        <v>0.13953488372093026</v>
      </c>
      <c r="O22" s="13">
        <v>1975</v>
      </c>
      <c r="P22" s="13">
        <v>1927</v>
      </c>
      <c r="Q22" s="13">
        <v>2020</v>
      </c>
      <c r="R22" s="15">
        <f t="shared" si="22"/>
        <v>4.8261546445251602E-2</v>
      </c>
    </row>
    <row r="23" spans="1:18" s="12" customFormat="1" ht="17.25" customHeight="1" x14ac:dyDescent="0.2">
      <c r="A23" s="215"/>
      <c r="B23" s="43" t="s">
        <v>32</v>
      </c>
      <c r="C23" s="13">
        <v>6163</v>
      </c>
      <c r="D23" s="13">
        <v>5649</v>
      </c>
      <c r="E23" s="13">
        <v>6017</v>
      </c>
      <c r="F23" s="22">
        <f t="shared" si="19"/>
        <v>6.5144273322711888E-2</v>
      </c>
      <c r="G23" s="27">
        <v>119</v>
      </c>
      <c r="H23" s="27">
        <v>106</v>
      </c>
      <c r="I23" s="27">
        <v>115</v>
      </c>
      <c r="J23" s="15">
        <f t="shared" si="20"/>
        <v>8.4905660377358583E-2</v>
      </c>
      <c r="K23" s="27">
        <v>455</v>
      </c>
      <c r="L23" s="27">
        <v>449</v>
      </c>
      <c r="M23" s="27">
        <v>476</v>
      </c>
      <c r="N23" s="22">
        <f t="shared" si="21"/>
        <v>6.0133630289532336E-2</v>
      </c>
      <c r="O23" s="13">
        <v>6708</v>
      </c>
      <c r="P23" s="13">
        <v>5980</v>
      </c>
      <c r="Q23" s="13">
        <v>6341</v>
      </c>
      <c r="R23" s="15">
        <f t="shared" si="22"/>
        <v>6.0367892976588733E-2</v>
      </c>
    </row>
    <row r="24" spans="1:18" s="12" customFormat="1" ht="17.25" customHeight="1" x14ac:dyDescent="0.2">
      <c r="A24" s="216"/>
      <c r="B24" s="121" t="s">
        <v>0</v>
      </c>
      <c r="C24" s="122">
        <f>SUM(C17:C23)</f>
        <v>12168</v>
      </c>
      <c r="D24" s="123">
        <f t="shared" ref="D24:E24" si="23">SUM(D17:D23)</f>
        <v>11872</v>
      </c>
      <c r="E24" s="123">
        <f t="shared" si="23"/>
        <v>12484</v>
      </c>
      <c r="F24" s="124">
        <f>E24/D24-1</f>
        <v>5.1549865229110425E-2</v>
      </c>
      <c r="G24" s="123">
        <f t="shared" ref="G24:I24" si="24">SUM(G17:G23)</f>
        <v>289</v>
      </c>
      <c r="H24" s="123">
        <f t="shared" si="24"/>
        <v>259</v>
      </c>
      <c r="I24" s="123">
        <f t="shared" si="24"/>
        <v>276</v>
      </c>
      <c r="J24" s="125">
        <f>I24/H24-1</f>
        <v>6.5637065637065728E-2</v>
      </c>
      <c r="K24" s="122">
        <f t="shared" ref="K24:M24" si="25">SUM(K17:K23)</f>
        <v>944</v>
      </c>
      <c r="L24" s="123">
        <f t="shared" si="25"/>
        <v>960</v>
      </c>
      <c r="M24" s="123">
        <f t="shared" si="25"/>
        <v>1002</v>
      </c>
      <c r="N24" s="124">
        <f>M24/L24-1</f>
        <v>4.3749999999999956E-2</v>
      </c>
      <c r="O24" s="123">
        <f t="shared" ref="O24:Q24" si="26">SUM(O17:O23)</f>
        <v>13541</v>
      </c>
      <c r="P24" s="123">
        <f t="shared" si="26"/>
        <v>12895</v>
      </c>
      <c r="Q24" s="123">
        <f t="shared" si="26"/>
        <v>13521</v>
      </c>
      <c r="R24" s="125">
        <f>Q24/P24-1</f>
        <v>4.8545948041876619E-2</v>
      </c>
    </row>
    <row r="25" spans="1:18" s="12" customFormat="1" ht="12" customHeight="1" thickBot="1" x14ac:dyDescent="0.25">
      <c r="A25" s="40" t="s">
        <v>0</v>
      </c>
      <c r="B25" s="119"/>
      <c r="C25" s="23">
        <f>C24+C16+C8</f>
        <v>37251</v>
      </c>
      <c r="D25" s="16">
        <f t="shared" ref="D25:E25" si="27">D24+D16+D8</f>
        <v>34276</v>
      </c>
      <c r="E25" s="16">
        <f t="shared" si="27"/>
        <v>36595</v>
      </c>
      <c r="F25" s="24">
        <f>E25/D25-1</f>
        <v>6.7656669389660307E-2</v>
      </c>
      <c r="G25" s="16">
        <f t="shared" ref="G25:I25" si="28">G24+G16+G8</f>
        <v>688</v>
      </c>
      <c r="H25" s="16">
        <f t="shared" si="28"/>
        <v>618</v>
      </c>
      <c r="I25" s="16">
        <f t="shared" si="28"/>
        <v>642</v>
      </c>
      <c r="J25" s="17">
        <f>I25/H25-1</f>
        <v>3.8834951456310662E-2</v>
      </c>
      <c r="K25" s="23">
        <f t="shared" ref="K25:M25" si="29">K24+K16+K8</f>
        <v>2383</v>
      </c>
      <c r="L25" s="16">
        <f t="shared" si="29"/>
        <v>2302</v>
      </c>
      <c r="M25" s="16">
        <f t="shared" si="29"/>
        <v>2500</v>
      </c>
      <c r="N25" s="24">
        <f>M25/L25-1</f>
        <v>8.6012163336229408E-2</v>
      </c>
      <c r="O25" s="16">
        <f t="shared" ref="O25:Q25" si="30">O24+O16+O8</f>
        <v>44934</v>
      </c>
      <c r="P25" s="16">
        <f t="shared" si="30"/>
        <v>40114</v>
      </c>
      <c r="Q25" s="16">
        <f t="shared" si="30"/>
        <v>42873</v>
      </c>
      <c r="R25" s="17">
        <f>Q25/P25-1</f>
        <v>6.8778979907264226E-2</v>
      </c>
    </row>
    <row r="26" spans="1:18" s="12" customFormat="1" ht="12" customHeight="1" x14ac:dyDescent="0.2"/>
    <row r="27" spans="1:18" s="12" customFormat="1" ht="12" customHeight="1" x14ac:dyDescent="0.2"/>
    <row r="28" spans="1:18" s="12" customFormat="1" ht="12" customHeight="1" x14ac:dyDescent="0.2"/>
    <row r="29" spans="1:18" s="12" customFormat="1" ht="12" customHeight="1" x14ac:dyDescent="0.2"/>
    <row r="30" spans="1:18" ht="12" customHeight="1" x14ac:dyDescent="0.25"/>
    <row r="31" spans="1:18" ht="12" customHeight="1" x14ac:dyDescent="0.25"/>
    <row r="32" spans="1:18" ht="12" customHeight="1" x14ac:dyDescent="0.25"/>
    <row r="33" s="9" customFormat="1" ht="12" customHeight="1" x14ac:dyDescent="0.25"/>
  </sheetData>
  <mergeCells count="8">
    <mergeCell ref="O3:R3"/>
    <mergeCell ref="A5:A8"/>
    <mergeCell ref="A9:A16"/>
    <mergeCell ref="A17:A24"/>
    <mergeCell ref="A3:B4"/>
    <mergeCell ref="C3:F3"/>
    <mergeCell ref="G3:J3"/>
    <mergeCell ref="K3:N3"/>
  </mergeCells>
  <pageMargins left="0.78740157480314965" right="0.78740157480314965" top="0.78740157480314965" bottom="0.78740157480314965" header="0" footer="0"/>
  <pageSetup paperSize="9" scale="57" fitToHeight="2" orientation="portrait" horizontalDpi="300" verticalDpi="300" r:id="rId1"/>
  <headerFooter scaleWithDoc="0" alignWithMargins="0"/>
  <ignoredErrors>
    <ignoredError sqref="C8:E8 C16:E16 C24:E25" formulaRange="1"/>
    <ignoredError sqref="F8:R8 F16:R16 F9:F15 J9:J15 N9:N15 R9:R15 F24:R25 F17:F23 J17:J19 N17:N23 R17:R23 J21:J23" formula="1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Ordem xmlns="c9ec503d-6f82-4f91-9403-97106548e09a">3</Ordem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092E1673DA0E4095CB54B370D17A7B" ma:contentTypeVersion="2" ma:contentTypeDescription="Create a new document." ma:contentTypeScope="" ma:versionID="197e4e0c1a2cf5360ed3a41b543a687c">
  <xsd:schema xmlns:xsd="http://www.w3.org/2001/XMLSchema" xmlns:xs="http://www.w3.org/2001/XMLSchema" xmlns:p="http://schemas.microsoft.com/office/2006/metadata/properties" xmlns:ns1="http://schemas.microsoft.com/sharepoint/v3" xmlns:ns2="c9ec503d-6f82-4f91-9403-97106548e09a" targetNamespace="http://schemas.microsoft.com/office/2006/metadata/properties" ma:root="true" ma:fieldsID="dfbbe114dea3b11ee565725848c4e587" ns1:_="" ns2:_="">
    <xsd:import namespace="http://schemas.microsoft.com/sharepoint/v3"/>
    <xsd:import namespace="c9ec503d-6f82-4f91-9403-97106548e09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Orde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c503d-6f82-4f91-9403-97106548e09a" elementFormDefault="qualified">
    <xsd:import namespace="http://schemas.microsoft.com/office/2006/documentManagement/types"/>
    <xsd:import namespace="http://schemas.microsoft.com/office/infopath/2007/PartnerControls"/>
    <xsd:element name="Ordem" ma:index="10" nillable="true" ma:displayName="Ordem" ma:internalName="Ordem0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0D93850-4928-48D9-84AC-95BFCDF9E74E}"/>
</file>

<file path=customXml/itemProps2.xml><?xml version="1.0" encoding="utf-8"?>
<ds:datastoreItem xmlns:ds="http://schemas.openxmlformats.org/officeDocument/2006/customXml" ds:itemID="{2E4EC771-9212-4096-84C5-7E637C6BFA83}"/>
</file>

<file path=customXml/itemProps3.xml><?xml version="1.0" encoding="utf-8"?>
<ds:datastoreItem xmlns:ds="http://schemas.openxmlformats.org/officeDocument/2006/customXml" ds:itemID="{27DB1B0A-0EE6-4D50-A09D-1FB777E721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64</vt:i4>
      </vt:variant>
      <vt:variant>
        <vt:lpstr>Intervalos com Nome</vt:lpstr>
      </vt:variant>
      <vt:variant>
        <vt:i4>5</vt:i4>
      </vt:variant>
    </vt:vector>
  </HeadingPairs>
  <TitlesOfParts>
    <vt:vector size="69" baseType="lpstr">
      <vt:lpstr>Índice</vt:lpstr>
      <vt:lpstr>Siglas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  <vt:lpstr>1.10</vt:lpstr>
      <vt:lpstr>2.1</vt:lpstr>
      <vt:lpstr>2.2</vt:lpstr>
      <vt:lpstr>2.3</vt:lpstr>
      <vt:lpstr>3.1</vt:lpstr>
      <vt:lpstr>3.2</vt:lpstr>
      <vt:lpstr>3.3</vt:lpstr>
      <vt:lpstr>3.4</vt:lpstr>
      <vt:lpstr>3.5</vt:lpstr>
      <vt:lpstr>4.1</vt:lpstr>
      <vt:lpstr>4.2</vt:lpstr>
      <vt:lpstr>4.3</vt:lpstr>
      <vt:lpstr>4.4</vt:lpstr>
      <vt:lpstr>4.5</vt:lpstr>
      <vt:lpstr>4.6</vt:lpstr>
      <vt:lpstr>4.7</vt:lpstr>
      <vt:lpstr>4.8</vt:lpstr>
      <vt:lpstr>4.9</vt:lpstr>
      <vt:lpstr>4.10</vt:lpstr>
      <vt:lpstr>4.11</vt:lpstr>
      <vt:lpstr>4.12</vt:lpstr>
      <vt:lpstr>4.13</vt:lpstr>
      <vt:lpstr>5.1</vt:lpstr>
      <vt:lpstr>5.2</vt:lpstr>
      <vt:lpstr>5.3</vt:lpstr>
      <vt:lpstr>5.4</vt:lpstr>
      <vt:lpstr>5.5</vt:lpstr>
      <vt:lpstr>5.6</vt:lpstr>
      <vt:lpstr>5.7</vt:lpstr>
      <vt:lpstr>5.8</vt:lpstr>
      <vt:lpstr>5.9</vt:lpstr>
      <vt:lpstr>5.10</vt:lpstr>
      <vt:lpstr>5.11</vt:lpstr>
      <vt:lpstr>5.12</vt:lpstr>
      <vt:lpstr>5.13</vt:lpstr>
      <vt:lpstr>5.14</vt:lpstr>
      <vt:lpstr>6.1</vt:lpstr>
      <vt:lpstr>6.2</vt:lpstr>
      <vt:lpstr>6.3</vt:lpstr>
      <vt:lpstr>6.4</vt:lpstr>
      <vt:lpstr>6.5</vt:lpstr>
      <vt:lpstr>6.6</vt:lpstr>
      <vt:lpstr>6.7</vt:lpstr>
      <vt:lpstr>6.8</vt:lpstr>
      <vt:lpstr>6.9</vt:lpstr>
      <vt:lpstr>6.10</vt:lpstr>
      <vt:lpstr>6.11</vt:lpstr>
      <vt:lpstr>6.12</vt:lpstr>
      <vt:lpstr>6.13</vt:lpstr>
      <vt:lpstr>6.14</vt:lpstr>
      <vt:lpstr>6.15</vt:lpstr>
      <vt:lpstr>6.16</vt:lpstr>
      <vt:lpstr>6.17</vt:lpstr>
      <vt:lpstr>'1.1'!Área_de_Impressão</vt:lpstr>
      <vt:lpstr>'3.5'!Área_de_Impressão</vt:lpstr>
      <vt:lpstr>'4.12'!Área_de_Impressão</vt:lpstr>
      <vt:lpstr>'4.2'!Área_de_Impressão</vt:lpstr>
      <vt:lpstr>'5.2'!Área_de_Impressão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ao Relatório anual de Sinistralidade a 30 dias, fiscalização e contraordenações rodoviárias 2023</dc:title>
  <dc:creator/>
  <cp:lastModifiedBy/>
  <dcterms:created xsi:type="dcterms:W3CDTF">2022-11-18T12:18:44Z</dcterms:created>
  <dcterms:modified xsi:type="dcterms:W3CDTF">2025-02-21T12:14:10Z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0x01010007092E1673DA0E4095CB54B370D17A7B</vt:lpwstr>
  </property>
</Properties>
</file>